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9720" windowHeight="7320" firstSheet="2" activeTab="2"/>
  </bookViews>
  <sheets>
    <sheet name="Planas" sheetId="1" r:id="rId1"/>
    <sheet name="Paskirstymas" sheetId="2" r:id="rId2"/>
    <sheet name="Bedarbiai" sheetId="3" r:id="rId3"/>
    <sheet name="Sheet1" sheetId="4" r:id="rId4"/>
  </sheets>
  <definedNames>
    <definedName name="_xlnm._FilterDatabase" localSheetId="2" hidden="1">'Bedarbiai'!$B$3:$J$99</definedName>
  </definedNames>
  <calcPr fullCalcOnLoad="1"/>
</workbook>
</file>

<file path=xl/sharedStrings.xml><?xml version="1.0" encoding="utf-8"?>
<sst xmlns="http://schemas.openxmlformats.org/spreadsheetml/2006/main" count="516" uniqueCount="208">
  <si>
    <t>Darbų trukmė val.</t>
  </si>
  <si>
    <t xml:space="preserve"> </t>
  </si>
  <si>
    <t>Savivaldybė</t>
  </si>
  <si>
    <t>Įstaiga</t>
  </si>
  <si>
    <t>Darbininkų sk.</t>
  </si>
  <si>
    <t>Darbo užmokestis</t>
  </si>
  <si>
    <t>Išlaidos, kurias dengia</t>
  </si>
  <si>
    <t>Darbo birža</t>
  </si>
  <si>
    <t>SODRA 30%</t>
  </si>
  <si>
    <t>Darbų pavadinimas</t>
  </si>
  <si>
    <t>Ketvirtis</t>
  </si>
  <si>
    <t>Darbų trukmė mėn.</t>
  </si>
  <si>
    <t>Iš viso darbo užmokestis su SODRA</t>
  </si>
  <si>
    <t xml:space="preserve">Malkų ruošimas soc. remtiniems asmenims </t>
  </si>
  <si>
    <t>Kazliškio seniūnija</t>
  </si>
  <si>
    <t>"</t>
  </si>
  <si>
    <t>Kapinių tvarkymo darbai</t>
  </si>
  <si>
    <t>Kultūros namų remontas</t>
  </si>
  <si>
    <t>III</t>
  </si>
  <si>
    <t>IV</t>
  </si>
  <si>
    <t>Iš viso</t>
  </si>
  <si>
    <t xml:space="preserve">Kamajų seniūnija </t>
  </si>
  <si>
    <t>I-IV</t>
  </si>
  <si>
    <t>Aukštakalnių kultūros namų remontas</t>
  </si>
  <si>
    <t>Kalvių kultūros namų remontas</t>
  </si>
  <si>
    <t>Seniūnijos pastato stogo remontas</t>
  </si>
  <si>
    <t>Kriaunų seniūnija</t>
  </si>
  <si>
    <t>II</t>
  </si>
  <si>
    <t>III-IV</t>
  </si>
  <si>
    <t>Rokiškio m. seniūnija</t>
  </si>
  <si>
    <t>Autobusų stotelių valymas</t>
  </si>
  <si>
    <t xml:space="preserve">" </t>
  </si>
  <si>
    <t>Senūjų kapinių (žydų, vokiečių, rezidencijos aukų, tremtinių koplyčios, sentikių)</t>
  </si>
  <si>
    <t>II-IV</t>
  </si>
  <si>
    <t>Žaliūjų vejų priežiūra</t>
  </si>
  <si>
    <t>II-III</t>
  </si>
  <si>
    <t>Šaligatvių remontas</t>
  </si>
  <si>
    <t>Šaligatvių ir gatvių valymas, šiukšlių pakrovimas</t>
  </si>
  <si>
    <t>Parkų tvarkymas</t>
  </si>
  <si>
    <t>Paplūdimio priežiūros ir apsaugos paslaugos</t>
  </si>
  <si>
    <t>Sporto aikštelių prie gyvenamųjų namų atstatymas, kiemo inventoriaus ir statinių remontas</t>
  </si>
  <si>
    <t>Malkų ruoša socialiai remtiniems asmenims</t>
  </si>
  <si>
    <t>Lietaus kanalizacijos eksploatacijos darbai (šulinių valymas, nuvedamųjų griovių šienavimas)</t>
  </si>
  <si>
    <t>Nepriklausomybės a. tvarkymo darbai</t>
  </si>
  <si>
    <t>Miesto želdinimo darbai, gėlynų priežiūra</t>
  </si>
  <si>
    <t>Viešųjų darbų meistro paslaugos</t>
  </si>
  <si>
    <t>Miško kirtimas, vejų šienavimas (priedas 30%)</t>
  </si>
  <si>
    <t>Rokiškio k. seniūnija</t>
  </si>
  <si>
    <t>Kavoliškio parko bei šaligatvių atstatymo darbai</t>
  </si>
  <si>
    <t>Serapiniškio žydų kapinių priežiūros darbai</t>
  </si>
  <si>
    <t>Pagrindinių kelių kelkraščių sutvarkymas</t>
  </si>
  <si>
    <t>Seniūnijos gerbūvio darbai (gatvių, šaligatvių priežiūra, šiukšlių išvežimas, ežero pakrantės, maudyklės tvarkymas, žaliūjų vejų ir parkų priežiūra)</t>
  </si>
  <si>
    <t>Jūžintų seniūnija</t>
  </si>
  <si>
    <t>Laibgalių kultūros namų remontas</t>
  </si>
  <si>
    <t>Kuro paruošimas seniūnijos įstaigoms</t>
  </si>
  <si>
    <t>Krūmų kirtimas pakelėse</t>
  </si>
  <si>
    <t>Medžių apgenėjimas, supūvusių pašalinimas</t>
  </si>
  <si>
    <t>Seniūnijos garažo ir kuro sandėlio rekonstrukcija</t>
  </si>
  <si>
    <t>Panemunėlio seniūnija</t>
  </si>
  <si>
    <t>Miesto gatvių, šaligatvių priežiūra</t>
  </si>
  <si>
    <t>Obelių seniūnija</t>
  </si>
  <si>
    <t>Teritorijų priežiūra prie seniūnijos pastato, MLC, muziejaus</t>
  </si>
  <si>
    <t>Kiti komunaliniai darbai: viešojo tualeto, turgavietės, poilsiavietės, vaikų žaidimo aikštelių priežiūra ir remonto darbai, medžių pjovimas kapinėse ir kitose viešose vietose, savavališkų šiukšlynų valymas</t>
  </si>
  <si>
    <t>Malkų ruošimas seniūnijos įstaigoms</t>
  </si>
  <si>
    <t>Pakriaunių kultūros namų remontas</t>
  </si>
  <si>
    <t>Pandėlio seniūnija</t>
  </si>
  <si>
    <t>Juodupės seniūnija</t>
  </si>
  <si>
    <t>Onuškio dvaro ir parko tvarkymas</t>
  </si>
  <si>
    <t>Ilzenbergo dvaro ir parko tvarkymas</t>
  </si>
  <si>
    <t>Parko priežiūra</t>
  </si>
  <si>
    <t>Rokiškio krašto muziejus</t>
  </si>
  <si>
    <t>Kazliškio pirties remontas</t>
  </si>
  <si>
    <t>Teritorijos valymo darbai</t>
  </si>
  <si>
    <t>Ūkio tarnyba</t>
  </si>
  <si>
    <t>IŠ VISO</t>
  </si>
  <si>
    <t>Savivaldybės įstaigos</t>
  </si>
  <si>
    <t xml:space="preserve">*skaičiuota pagal minimalų darbo užmokestį - 430 Lt. </t>
  </si>
  <si>
    <t>Viešųjų darbų planas 2000 metams</t>
  </si>
  <si>
    <t>Seniūnijos aplinkos tvarkymo darbai (gatvių šlavimas, žalių vejų pjovimas, šiukšlių tvarkymas)</t>
  </si>
  <si>
    <t>I - IV</t>
  </si>
  <si>
    <t>II - III</t>
  </si>
  <si>
    <t>Malkų pjovimas, skaldymas, sandėliavimas</t>
  </si>
  <si>
    <t>Skaistės ežero paplūdimio tvarkymo darbai</t>
  </si>
  <si>
    <t>Seniūnijos administracinio pastato remonto darbai</t>
  </si>
  <si>
    <t>Kapinių tvarkymo ir tvorų remonto darbai</t>
  </si>
  <si>
    <t xml:space="preserve">Malkų ruošimas </t>
  </si>
  <si>
    <t>Neveikiančių kapinių tvarkymas</t>
  </si>
  <si>
    <t>Miesto tvarkymo darbai: sniego valymas nuo šaligatvių ir barstymas</t>
  </si>
  <si>
    <t>Dykviečių tvarkymas</t>
  </si>
  <si>
    <t>Pastatų remonto darbai</t>
  </si>
  <si>
    <t>Apsauginių tvorų dažymas (tvenkinių, gatvių)</t>
  </si>
  <si>
    <t>Viešųjų darbų meistro priedas</t>
  </si>
  <si>
    <t>Kavoliškio gyv. tvenkinio sutvarkymo darbai</t>
  </si>
  <si>
    <t>Kavoliškio anglinės katilinės katilų demontavimas</t>
  </si>
  <si>
    <t>Poilsiavietės prie Vyžuonos aikštelės apsauga</t>
  </si>
  <si>
    <t xml:space="preserve">Poilsiavietės prie Bajorų ežero sutvarkymas </t>
  </si>
  <si>
    <t>Kapinių priežiūros darbai</t>
  </si>
  <si>
    <t>Laibgalių pagr. ir Jūžintų vid. mokykloms malkų paruošimas</t>
  </si>
  <si>
    <t>Seniūnijos aplinkotvarkos darbai (šiukšlių išvežimas, medžių genėjimas, šienavimas ir kita)</t>
  </si>
  <si>
    <t>Veikiančių ir neveikiančių kapinių tvarkymas</t>
  </si>
  <si>
    <t>Obelių kapinių, žydų kapinių priežiūra</t>
  </si>
  <si>
    <t>Miesto parko tverkymo darbai, Ramintos, Zaukos Šv. Jono koplytstulpių tvarkymo darbai, senųjų seniūnijos kapinių priežiūros darbai</t>
  </si>
  <si>
    <t>Gediškių kultūros namų, med. punkto, bibliotekos remontas</t>
  </si>
  <si>
    <t>Obelių miesto kapinių medžių nupjovimas</t>
  </si>
  <si>
    <t>Obelių miesto šaligatvių remontas</t>
  </si>
  <si>
    <t>Obelių miesto visuomeniniųkapinių praplėtimo darbai</t>
  </si>
  <si>
    <t>Prekystalių Pandėlio miesto turgelyje pastatymas ir esamų remontas</t>
  </si>
  <si>
    <t>Seniūnijos aplinkotvarkos darbai (gatvių, šaligatvių priežiūra, šiukšlių išvežimas, malkų ruoša,savartyno tvarkymas, kapinių priežiūra, žaliūjų vejų ir parkų priežiūra, pirties remontas, malkinės statyba, šaligatvių tvarkymas)</t>
  </si>
  <si>
    <t>Pandėlio miesto pirties remontas</t>
  </si>
  <si>
    <t>Malkinės statyba (seniūnijos administracinio pastato katilinei)</t>
  </si>
  <si>
    <t>Pastato, esančio Lailūnų kaime, remontas, įrengiant jame patalpas med. punktui ir bibliotekai)</t>
  </si>
  <si>
    <t>Juodupės gyvenvietės šaligatvių tvarkymas</t>
  </si>
  <si>
    <t>Juodupės paplūdymių tvarkymas</t>
  </si>
  <si>
    <t>Onuškio, Lukštų ir Maineivų kultūros namų remontas</t>
  </si>
  <si>
    <t>Kapinių priežiūros ir tvarkymo darbai</t>
  </si>
  <si>
    <t xml:space="preserve">Metalinių ir medinių tvorų, vartų remontas </t>
  </si>
  <si>
    <t>Šiukšlių išvežimas</t>
  </si>
  <si>
    <t>I</t>
  </si>
  <si>
    <t>Aplinkos tvarkymas, garažo remontas</t>
  </si>
  <si>
    <t>Maudyklės tvarkymas, muziejaus stogo remontas</t>
  </si>
  <si>
    <t>"Senamiesčio" vid. m-klos pastato stogo remontas</t>
  </si>
  <si>
    <t>Švietimo tarnyba</t>
  </si>
  <si>
    <t>Mokyklos darželio "Ąžuoliuko" pastato stogo remontas</t>
  </si>
  <si>
    <t>Suvainiškio pagrindinės m-klos pastato stogo remontas</t>
  </si>
  <si>
    <t>Panemunio pagrindinės m-klos pastato stogo remontas</t>
  </si>
  <si>
    <t>"Romuvos" vid. m-klos patalpų dažymas</t>
  </si>
  <si>
    <t>J. Tumo-Vaižganto vid. m-klos patalpų dažymas</t>
  </si>
  <si>
    <t>J. Tubelio gimnazijos pastato stogo remontas</t>
  </si>
  <si>
    <t>Juodupės gimnazijos pastato stogo remontas</t>
  </si>
  <si>
    <t>Sniego valymas, gatvių barstymas, gatvių valymas, žolės pjovimas</t>
  </si>
  <si>
    <t>Savivaldy-bės teatras</t>
  </si>
  <si>
    <t>Tinkuotojo dažytojo, statybininko paslaugos</t>
  </si>
  <si>
    <t>Individualios priežiūros darbuotojų paslaugos</t>
  </si>
  <si>
    <t>Soc. param. ir darb. tarnyba</t>
  </si>
  <si>
    <t>Vyr. specialistas darbo klausimams ir darbų saugai</t>
  </si>
  <si>
    <t>K. Zibolis</t>
  </si>
  <si>
    <t>I-II</t>
  </si>
  <si>
    <t>Seniūnija</t>
  </si>
  <si>
    <t>%</t>
  </si>
  <si>
    <t>darbo men</t>
  </si>
  <si>
    <t>zm. 12men.</t>
  </si>
  <si>
    <t>Iš vieš. darbų eilutės</t>
  </si>
  <si>
    <t xml:space="preserve">Kazliškis </t>
  </si>
  <si>
    <t>Kamajai</t>
  </si>
  <si>
    <t>Kriaunos</t>
  </si>
  <si>
    <t>Rokišk. K.</t>
  </si>
  <si>
    <t>Jūžintai</t>
  </si>
  <si>
    <t>Panemunėlis</t>
  </si>
  <si>
    <t>Pandėlys</t>
  </si>
  <si>
    <t>Juodupė</t>
  </si>
  <si>
    <t>Obeliai</t>
  </si>
  <si>
    <t>Rokiškio m.</t>
  </si>
  <si>
    <t>Krašto muziejus</t>
  </si>
  <si>
    <t>Teatras</t>
  </si>
  <si>
    <t>Soc. Param. Tarnyba</t>
  </si>
  <si>
    <t>Prašyta suma</t>
  </si>
  <si>
    <t>Tenkanti suma</t>
  </si>
  <si>
    <t>Skirti pinigai</t>
  </si>
  <si>
    <t>Darbų  pavadinimas</t>
  </si>
  <si>
    <t>Socialinės bei visuomeninės paskirties objektų rekonstrukcijos ir smulkaus remonto pagalbiniai darbai</t>
  </si>
  <si>
    <t>Orientacinis darbininkų sk.</t>
  </si>
  <si>
    <t>Rokiškio kaimiškoji seniūnija</t>
  </si>
  <si>
    <t>Rokiškio miesto seniūnija</t>
  </si>
  <si>
    <t>Sodra 30,98 proc.</t>
  </si>
  <si>
    <t xml:space="preserve">Iš viso </t>
  </si>
  <si>
    <t>AB "Rokiškio komunalininkas"</t>
  </si>
  <si>
    <t>IŠ VISO:</t>
  </si>
  <si>
    <t>Darbus vykdanti įstaiga</t>
  </si>
  <si>
    <t>Darbų vykdymo laikas</t>
  </si>
  <si>
    <t>VĮ Rokiškio miškų urėdija</t>
  </si>
  <si>
    <t>Pagalbiniai maisto paruošimo, patalpų bei aplinkos tvarkymo darbai socialinės bei visuomeninės paskirties įmonėse, įstaigose bei organizacijose</t>
  </si>
  <si>
    <t>Miškų ūkio darbai</t>
  </si>
  <si>
    <t>Rokiškio rajono apylinkės teismas</t>
  </si>
  <si>
    <t>UAB "Rokmelsta"</t>
  </si>
  <si>
    <t>balandžio-gruodžio mėn.</t>
  </si>
  <si>
    <t>Nr.</t>
  </si>
  <si>
    <t>viso:</t>
  </si>
  <si>
    <t>Kompensac. už nepanaud. atostogas</t>
  </si>
  <si>
    <t>Upių, ežerų, kitų vandens telkinių, paplūdimių valymo, pakrančių tvirtinimo ir priežiūros darbai</t>
  </si>
  <si>
    <t>Kamajų seniūnija</t>
  </si>
  <si>
    <t>Hidrotechnikos statinių, melioracijos įrenginių priežiūros ir remonto pagalbiniai darbai</t>
  </si>
  <si>
    <t>Rokiškio rajono savivaldybės administracija</t>
  </si>
  <si>
    <t>Rokiškio kultūros centras</t>
  </si>
  <si>
    <t>Rokiškio Juozo Tumo - Vaižganto vidurinė mokykla</t>
  </si>
  <si>
    <t>Rokiškio darželis-mokykla "Varpelis"</t>
  </si>
  <si>
    <t>Rokiškio darželis-mokykla "Ąžuoliukas"</t>
  </si>
  <si>
    <t>Rokiškio rajono Pandėlio pradinė mokykla</t>
  </si>
  <si>
    <t>Rokiškio rajono Pandėlio gimnazija</t>
  </si>
  <si>
    <t>Rokiškio rajono Panemunėlio pagrindinė mokykla</t>
  </si>
  <si>
    <t xml:space="preserve"> Kamajų Antano Strazdo gimnazija</t>
  </si>
  <si>
    <t>Obelių gimnazija</t>
  </si>
  <si>
    <t>Rokiškio rajono Kriaunų pagrindinė mokykla</t>
  </si>
  <si>
    <t>Rokiškio Rudolfo Lymano muzikos mokykla</t>
  </si>
  <si>
    <t>Rokiškio rajono savivaldybės kūno kultūros ir sporto centras</t>
  </si>
  <si>
    <t>Rokiškio socialinės paramos centras</t>
  </si>
  <si>
    <t>Rokiškio rajono Panemunėlio universalus daugiafunkcis centras</t>
  </si>
  <si>
    <t>VšĮ Rokiškio jaunimo centras</t>
  </si>
  <si>
    <t>Obelių vaikų globos namai</t>
  </si>
  <si>
    <t xml:space="preserve">Miesto, rajono ir gyvenviečių gatvių, kelių, pakelių bei teritorijų tvarkymo, apželdinimo ir želdinių priežiūros darbai </t>
  </si>
  <si>
    <t>VĮ "Panevėžio regiono keliai"</t>
  </si>
  <si>
    <t>Istorijos ir kultūros paveldo, muziejų, kapinių, parkų, kitų saugomų bei turinčių išliekamąją vertę objektų, knygų fondų ir archyvų tvarkymo pagalbiniai darbai</t>
  </si>
  <si>
    <t xml:space="preserve">Miestų, rajonų ir gyvenviečių gatvių, kelių, pakelių bei teritorijų tvarkymo, apželdinimo ir želdinių priežiūros darbai </t>
  </si>
  <si>
    <t xml:space="preserve">ROKIŠKIO RAJONO 2013 METŲ BALANDŽIO- GRUODŽIO MĖNESIŲ VIEŠŲJŲ DARBŲ PROGRAMA    </t>
  </si>
  <si>
    <t>Socialinės bei visuomeninės paskirties objektų rekonstrukcijos ir  remonto pagalbiniai darbai</t>
  </si>
  <si>
    <t>Rokiškio rajono Jūžintų Juozo Otto Širvydo vidurinė mokykla</t>
  </si>
  <si>
    <t>VšĮ Šalpa - labdara</t>
  </si>
  <si>
    <t>Skemų socialinės globos namai</t>
  </si>
  <si>
    <t>UAB "Rokiškio autobusų parkas"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</si>
</sst>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Times New Roman Baltic"/>
      <family val="1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 Baltic"/>
      <family val="1"/>
    </font>
    <font>
      <b/>
      <sz val="18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i/>
      <sz val="10"/>
      <name val="Times New Roman Baltic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 Baltic"/>
      <family val="0"/>
    </font>
    <font>
      <sz val="9"/>
      <color indexed="8"/>
      <name val="Times New Roman"/>
      <family val="1"/>
    </font>
    <font>
      <sz val="9"/>
      <color indexed="8"/>
      <name val="Times New Roman Baltic"/>
      <family val="1"/>
    </font>
    <font>
      <sz val="10"/>
      <color indexed="8"/>
      <name val="Times New Roman Baltic"/>
      <family val="1"/>
    </font>
    <font>
      <b/>
      <sz val="10"/>
      <color indexed="8"/>
      <name val="Times New Roman Baltic"/>
      <family val="0"/>
    </font>
    <font>
      <b/>
      <i/>
      <sz val="10"/>
      <color indexed="8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54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54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54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horizontal="center" vertical="center" wrapText="1"/>
    </xf>
    <xf numFmtId="2" fontId="11" fillId="33" borderId="21" xfId="0" applyNumberFormat="1" applyFont="1" applyFill="1" applyBorder="1" applyAlignment="1">
      <alignment horizontal="left" vertical="center" wrapText="1"/>
    </xf>
    <xf numFmtId="2" fontId="12" fillId="33" borderId="22" xfId="0" applyNumberFormat="1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2" fontId="11" fillId="33" borderId="22" xfId="0" applyNumberFormat="1" applyFont="1" applyFill="1" applyBorder="1" applyAlignment="1">
      <alignment horizontal="center" vertical="center" wrapText="1"/>
    </xf>
    <xf numFmtId="2" fontId="11" fillId="33" borderId="23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2" fillId="33" borderId="26" xfId="0" applyNumberFormat="1" applyFont="1" applyFill="1" applyBorder="1" applyAlignment="1">
      <alignment horizont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11" fillId="33" borderId="27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2" fontId="11" fillId="33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2" fontId="12" fillId="33" borderId="29" xfId="0" applyNumberFormat="1" applyFont="1" applyFill="1" applyBorder="1" applyAlignment="1">
      <alignment horizontal="center" wrapText="1"/>
    </xf>
    <xf numFmtId="2" fontId="12" fillId="33" borderId="2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2" fontId="14" fillId="0" borderId="20" xfId="0" applyNumberFormat="1" applyFont="1" applyBorder="1" applyAlignment="1">
      <alignment horizontal="center"/>
    </xf>
    <xf numFmtId="0" fontId="13" fillId="0" borderId="31" xfId="0" applyFont="1" applyBorder="1" applyAlignment="1">
      <alignment wrapText="1"/>
    </xf>
    <xf numFmtId="0" fontId="13" fillId="0" borderId="31" xfId="0" applyFont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4" fillId="0" borderId="24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5" fillId="0" borderId="3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32" xfId="0" applyNumberFormat="1" applyBorder="1" applyAlignment="1">
      <alignment horizontal="left" vertical="center" wrapText="1"/>
    </xf>
    <xf numFmtId="2" fontId="0" fillId="0" borderId="32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0" borderId="26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10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2" fontId="8" fillId="33" borderId="22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2" fontId="8" fillId="33" borderId="37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top" wrapText="1"/>
    </xf>
    <xf numFmtId="2" fontId="8" fillId="33" borderId="23" xfId="0" applyNumberFormat="1" applyFont="1" applyFill="1" applyBorder="1" applyAlignment="1">
      <alignment horizontal="center" vertical="top" wrapText="1"/>
    </xf>
    <xf numFmtId="2" fontId="9" fillId="33" borderId="22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7">
      <selection activeCell="K71" sqref="K71"/>
    </sheetView>
  </sheetViews>
  <sheetFormatPr defaultColWidth="8.125" defaultRowHeight="12.75"/>
  <cols>
    <col min="1" max="1" width="39.375" style="22" customWidth="1"/>
    <col min="2" max="2" width="12.125" style="2" customWidth="1"/>
    <col min="3" max="3" width="6.125" style="2" customWidth="1"/>
    <col min="4" max="5" width="8.125" style="2" customWidth="1"/>
    <col min="6" max="6" width="10.875" style="2" customWidth="1"/>
    <col min="7" max="7" width="11.375" style="2" customWidth="1"/>
    <col min="8" max="8" width="14.125" style="2" customWidth="1"/>
    <col min="9" max="9" width="16.00390625" style="2" customWidth="1"/>
    <col min="10" max="10" width="16.875" style="2" customWidth="1"/>
    <col min="11" max="11" width="16.50390625" style="2" customWidth="1"/>
    <col min="12" max="16384" width="8.125" style="2" customWidth="1"/>
  </cols>
  <sheetData>
    <row r="1" spans="1:10" ht="22.5">
      <c r="A1" s="104" t="s">
        <v>77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>
      <c r="A2" s="98" t="s">
        <v>9</v>
      </c>
      <c r="B2" s="105" t="s">
        <v>3</v>
      </c>
      <c r="C2" s="106" t="s">
        <v>10</v>
      </c>
      <c r="D2" s="106" t="s">
        <v>11</v>
      </c>
      <c r="E2" s="106" t="s">
        <v>4</v>
      </c>
      <c r="F2" s="98" t="s">
        <v>5</v>
      </c>
      <c r="G2" s="98" t="s">
        <v>8</v>
      </c>
      <c r="H2" s="98" t="s">
        <v>12</v>
      </c>
      <c r="I2" s="99" t="s">
        <v>6</v>
      </c>
      <c r="J2" s="99"/>
    </row>
    <row r="3" spans="1:10" ht="25.5">
      <c r="A3" s="98"/>
      <c r="B3" s="105"/>
      <c r="C3" s="106"/>
      <c r="D3" s="106"/>
      <c r="E3" s="106"/>
      <c r="F3" s="98"/>
      <c r="G3" s="98"/>
      <c r="H3" s="98"/>
      <c r="I3" s="3" t="s">
        <v>75</v>
      </c>
      <c r="J3" s="3" t="s">
        <v>7</v>
      </c>
    </row>
    <row r="4" spans="1:10" ht="38.25">
      <c r="A4" s="3" t="s">
        <v>78</v>
      </c>
      <c r="B4" s="3" t="s">
        <v>14</v>
      </c>
      <c r="C4" s="3" t="s">
        <v>79</v>
      </c>
      <c r="D4" s="3">
        <v>8</v>
      </c>
      <c r="E4" s="3">
        <v>2</v>
      </c>
      <c r="F4" s="3">
        <f aca="true" t="shared" si="0" ref="F4:F12">D4*E4*430</f>
        <v>6880</v>
      </c>
      <c r="G4" s="5">
        <f>F4*31/100</f>
        <v>2132.8</v>
      </c>
      <c r="H4" s="3">
        <f aca="true" t="shared" si="1" ref="H4:H12">F4+G4</f>
        <v>9012.8</v>
      </c>
      <c r="I4" s="3">
        <f aca="true" t="shared" si="2" ref="I4:I18">H4/2</f>
        <v>4506.4</v>
      </c>
      <c r="J4" s="3">
        <f>H4/2</f>
        <v>4506.4</v>
      </c>
    </row>
    <row r="5" spans="1:10" ht="12.75">
      <c r="A5" s="4" t="s">
        <v>71</v>
      </c>
      <c r="B5" s="4" t="s">
        <v>15</v>
      </c>
      <c r="C5" s="4" t="s">
        <v>80</v>
      </c>
      <c r="D5" s="4">
        <v>2</v>
      </c>
      <c r="E5" s="4">
        <v>2</v>
      </c>
      <c r="F5" s="3">
        <f t="shared" si="0"/>
        <v>1720</v>
      </c>
      <c r="G5" s="5">
        <f aca="true" t="shared" si="3" ref="G5:G12">F5*31/100</f>
        <v>533.2</v>
      </c>
      <c r="H5" s="3">
        <f t="shared" si="1"/>
        <v>2253.2</v>
      </c>
      <c r="I5" s="3">
        <f t="shared" si="2"/>
        <v>1126.6</v>
      </c>
      <c r="J5" s="3">
        <f>H5/2</f>
        <v>1126.6</v>
      </c>
    </row>
    <row r="6" spans="1:10" ht="12.75">
      <c r="A6" s="4" t="s">
        <v>82</v>
      </c>
      <c r="B6" s="4" t="s">
        <v>15</v>
      </c>
      <c r="C6" s="4" t="s">
        <v>80</v>
      </c>
      <c r="D6" s="4">
        <v>3</v>
      </c>
      <c r="E6" s="4">
        <v>2</v>
      </c>
      <c r="F6" s="3">
        <f>D6*E6*430</f>
        <v>2580</v>
      </c>
      <c r="G6" s="5">
        <f t="shared" si="3"/>
        <v>799.8</v>
      </c>
      <c r="H6" s="3">
        <f t="shared" si="1"/>
        <v>3379.8</v>
      </c>
      <c r="I6" s="3">
        <f t="shared" si="2"/>
        <v>1689.9</v>
      </c>
      <c r="J6" s="3">
        <f>H6/2</f>
        <v>1689.9</v>
      </c>
    </row>
    <row r="7" spans="1:10" ht="12.75">
      <c r="A7" s="4" t="s">
        <v>17</v>
      </c>
      <c r="B7" s="4" t="s">
        <v>15</v>
      </c>
      <c r="C7" s="4" t="s">
        <v>80</v>
      </c>
      <c r="D7" s="4">
        <v>2</v>
      </c>
      <c r="E7" s="4">
        <v>1</v>
      </c>
      <c r="F7" s="3">
        <f t="shared" si="0"/>
        <v>860</v>
      </c>
      <c r="G7" s="5">
        <f t="shared" si="3"/>
        <v>266.6</v>
      </c>
      <c r="H7" s="3">
        <f t="shared" si="1"/>
        <v>1126.6</v>
      </c>
      <c r="I7" s="3">
        <f t="shared" si="2"/>
        <v>563.3</v>
      </c>
      <c r="J7" s="3">
        <f aca="true" t="shared" si="4" ref="J7:J70">H7/2</f>
        <v>563.3</v>
      </c>
    </row>
    <row r="8" spans="1:10" ht="12.75">
      <c r="A8" s="3" t="s">
        <v>16</v>
      </c>
      <c r="B8" s="4" t="s">
        <v>15</v>
      </c>
      <c r="C8" s="4" t="s">
        <v>80</v>
      </c>
      <c r="D8" s="4">
        <v>3</v>
      </c>
      <c r="E8" s="4">
        <v>2</v>
      </c>
      <c r="F8" s="3">
        <f>D8*E8*430</f>
        <v>2580</v>
      </c>
      <c r="G8" s="5">
        <f t="shared" si="3"/>
        <v>799.8</v>
      </c>
      <c r="H8" s="3">
        <f t="shared" si="1"/>
        <v>3379.8</v>
      </c>
      <c r="I8" s="3">
        <f t="shared" si="2"/>
        <v>1689.9</v>
      </c>
      <c r="J8" s="3">
        <f>H8/2</f>
        <v>1689.9</v>
      </c>
    </row>
    <row r="9" spans="1:10" ht="12.75">
      <c r="A9" s="3" t="s">
        <v>84</v>
      </c>
      <c r="B9" s="4" t="s">
        <v>15</v>
      </c>
      <c r="C9" s="4" t="s">
        <v>80</v>
      </c>
      <c r="D9" s="4">
        <v>4</v>
      </c>
      <c r="E9" s="4">
        <v>2</v>
      </c>
      <c r="F9" s="3">
        <f t="shared" si="0"/>
        <v>3440</v>
      </c>
      <c r="G9" s="5">
        <f t="shared" si="3"/>
        <v>1066.4</v>
      </c>
      <c r="H9" s="3">
        <f t="shared" si="1"/>
        <v>4506.4</v>
      </c>
      <c r="I9" s="3">
        <f t="shared" si="2"/>
        <v>2253.2</v>
      </c>
      <c r="J9" s="3">
        <f t="shared" si="4"/>
        <v>2253.2</v>
      </c>
    </row>
    <row r="10" spans="1:10" ht="25.5">
      <c r="A10" s="3" t="s">
        <v>83</v>
      </c>
      <c r="B10" s="4" t="s">
        <v>15</v>
      </c>
      <c r="C10" s="4" t="s">
        <v>80</v>
      </c>
      <c r="D10" s="4">
        <v>2</v>
      </c>
      <c r="E10" s="4">
        <v>1</v>
      </c>
      <c r="F10" s="3">
        <f>D10*E10*430</f>
        <v>860</v>
      </c>
      <c r="G10" s="5">
        <f t="shared" si="3"/>
        <v>266.6</v>
      </c>
      <c r="H10" s="3">
        <f t="shared" si="1"/>
        <v>1126.6</v>
      </c>
      <c r="I10" s="3">
        <f>H10/2</f>
        <v>563.3</v>
      </c>
      <c r="J10" s="3">
        <f>H10/2</f>
        <v>563.3</v>
      </c>
    </row>
    <row r="11" spans="1:10" ht="12.75">
      <c r="A11" s="4" t="s">
        <v>13</v>
      </c>
      <c r="B11" s="4" t="s">
        <v>15</v>
      </c>
      <c r="C11" s="4" t="s">
        <v>80</v>
      </c>
      <c r="D11" s="4">
        <v>3</v>
      </c>
      <c r="E11" s="4">
        <v>2</v>
      </c>
      <c r="F11" s="3">
        <f>D11*E11*430</f>
        <v>2580</v>
      </c>
      <c r="G11" s="5">
        <f t="shared" si="3"/>
        <v>799.8</v>
      </c>
      <c r="H11" s="3">
        <f t="shared" si="1"/>
        <v>3379.8</v>
      </c>
      <c r="I11" s="3">
        <f t="shared" si="2"/>
        <v>1689.9</v>
      </c>
      <c r="J11" s="3">
        <f>H11/2</f>
        <v>1689.9</v>
      </c>
    </row>
    <row r="12" spans="1:10" ht="12.75">
      <c r="A12" s="4" t="s">
        <v>81</v>
      </c>
      <c r="B12" s="4" t="s">
        <v>15</v>
      </c>
      <c r="C12" s="4" t="s">
        <v>28</v>
      </c>
      <c r="D12" s="4">
        <v>2</v>
      </c>
      <c r="E12" s="4">
        <v>2</v>
      </c>
      <c r="F12" s="3">
        <f t="shared" si="0"/>
        <v>1720</v>
      </c>
      <c r="G12" s="5">
        <f t="shared" si="3"/>
        <v>533.2</v>
      </c>
      <c r="H12" s="3">
        <f t="shared" si="1"/>
        <v>2253.2</v>
      </c>
      <c r="I12" s="3">
        <f t="shared" si="2"/>
        <v>1126.6</v>
      </c>
      <c r="J12" s="3">
        <f t="shared" si="4"/>
        <v>1126.6</v>
      </c>
    </row>
    <row r="13" spans="1:10" ht="12.75">
      <c r="A13" s="6" t="s">
        <v>20</v>
      </c>
      <c r="B13" s="6"/>
      <c r="C13" s="6"/>
      <c r="D13" s="6">
        <f>SUM(D4:D12)</f>
        <v>29</v>
      </c>
      <c r="E13" s="6">
        <f>SUM(E4:E12)</f>
        <v>16</v>
      </c>
      <c r="F13" s="7">
        <f>SUM(F4:F12)</f>
        <v>23220</v>
      </c>
      <c r="G13" s="8">
        <f>SUM(G4:G12)</f>
        <v>7198.200000000001</v>
      </c>
      <c r="H13" s="7">
        <f>SUM(H4:H12)</f>
        <v>30418.199999999997</v>
      </c>
      <c r="I13" s="7">
        <f t="shared" si="2"/>
        <v>15209.099999999999</v>
      </c>
      <c r="J13" s="7">
        <f t="shared" si="4"/>
        <v>15209.099999999999</v>
      </c>
    </row>
    <row r="14" spans="1:10" ht="25.5">
      <c r="A14" s="4" t="s">
        <v>85</v>
      </c>
      <c r="B14" s="3" t="s">
        <v>21</v>
      </c>
      <c r="C14" s="4" t="s">
        <v>22</v>
      </c>
      <c r="D14" s="4">
        <v>3</v>
      </c>
      <c r="E14" s="4">
        <v>3</v>
      </c>
      <c r="F14" s="3">
        <f>D14*E14*430</f>
        <v>3870</v>
      </c>
      <c r="G14" s="5">
        <f>F14*31/100</f>
        <v>1199.7</v>
      </c>
      <c r="H14" s="3">
        <f>F14+G14</f>
        <v>5069.7</v>
      </c>
      <c r="I14" s="3">
        <f t="shared" si="2"/>
        <v>2534.85</v>
      </c>
      <c r="J14" s="3">
        <f t="shared" si="4"/>
        <v>2534.85</v>
      </c>
    </row>
    <row r="15" spans="1:10" ht="12.75">
      <c r="A15" s="4" t="s">
        <v>23</v>
      </c>
      <c r="B15" s="4" t="s">
        <v>15</v>
      </c>
      <c r="C15" s="4" t="s">
        <v>27</v>
      </c>
      <c r="D15" s="4">
        <v>3</v>
      </c>
      <c r="E15" s="4">
        <v>4</v>
      </c>
      <c r="F15" s="3">
        <f>D15*E15*430</f>
        <v>5160</v>
      </c>
      <c r="G15" s="5">
        <f>F15*31/100</f>
        <v>1599.6</v>
      </c>
      <c r="H15" s="3">
        <f>F15+G15</f>
        <v>6759.6</v>
      </c>
      <c r="I15" s="3">
        <f t="shared" si="2"/>
        <v>3379.8</v>
      </c>
      <c r="J15" s="3">
        <f t="shared" si="4"/>
        <v>3379.8</v>
      </c>
    </row>
    <row r="16" spans="1:10" ht="12.75">
      <c r="A16" s="4" t="s">
        <v>24</v>
      </c>
      <c r="B16" s="4" t="s">
        <v>15</v>
      </c>
      <c r="C16" s="4" t="s">
        <v>35</v>
      </c>
      <c r="D16" s="4">
        <v>3</v>
      </c>
      <c r="E16" s="4">
        <v>2</v>
      </c>
      <c r="F16" s="3">
        <f>D16*E16*430</f>
        <v>2580</v>
      </c>
      <c r="G16" s="5">
        <f>F16*31/100</f>
        <v>799.8</v>
      </c>
      <c r="H16" s="3">
        <f>F16+G16</f>
        <v>3379.8</v>
      </c>
      <c r="I16" s="3">
        <f t="shared" si="2"/>
        <v>1689.9</v>
      </c>
      <c r="J16" s="3">
        <f t="shared" si="4"/>
        <v>1689.9</v>
      </c>
    </row>
    <row r="17" spans="1:10" ht="12.75">
      <c r="A17" s="4" t="s">
        <v>86</v>
      </c>
      <c r="B17" s="4" t="s">
        <v>15</v>
      </c>
      <c r="C17" s="4" t="s">
        <v>80</v>
      </c>
      <c r="D17" s="4">
        <v>2</v>
      </c>
      <c r="E17" s="4">
        <v>3</v>
      </c>
      <c r="F17" s="3">
        <f>D17*E17*430</f>
        <v>2580</v>
      </c>
      <c r="G17" s="5">
        <f>F17*31/100</f>
        <v>799.8</v>
      </c>
      <c r="H17" s="3">
        <f>F17+G17</f>
        <v>3379.8</v>
      </c>
      <c r="I17" s="3">
        <f t="shared" si="2"/>
        <v>1689.9</v>
      </c>
      <c r="J17" s="3">
        <f t="shared" si="4"/>
        <v>1689.9</v>
      </c>
    </row>
    <row r="18" spans="1:10" ht="12.75">
      <c r="A18" s="4" t="s">
        <v>25</v>
      </c>
      <c r="B18" s="4" t="s">
        <v>15</v>
      </c>
      <c r="C18" s="4" t="s">
        <v>18</v>
      </c>
      <c r="D18" s="4">
        <v>2</v>
      </c>
      <c r="E18" s="4">
        <v>3</v>
      </c>
      <c r="F18" s="3">
        <f>D18*E18*430</f>
        <v>2580</v>
      </c>
      <c r="G18" s="5">
        <f>F18*31/100</f>
        <v>799.8</v>
      </c>
      <c r="H18" s="3">
        <f>F18+G18</f>
        <v>3379.8</v>
      </c>
      <c r="I18" s="3">
        <f t="shared" si="2"/>
        <v>1689.9</v>
      </c>
      <c r="J18" s="3">
        <f t="shared" si="4"/>
        <v>1689.9</v>
      </c>
    </row>
    <row r="19" spans="1:10" ht="12.75">
      <c r="A19" s="6" t="s">
        <v>20</v>
      </c>
      <c r="B19" s="6"/>
      <c r="C19" s="6"/>
      <c r="D19" s="6">
        <f aca="true" t="shared" si="5" ref="D19:J19">SUM(D14:D18)</f>
        <v>13</v>
      </c>
      <c r="E19" s="6">
        <f t="shared" si="5"/>
        <v>15</v>
      </c>
      <c r="F19" s="7">
        <f>SUM(F14:F18)</f>
        <v>16770</v>
      </c>
      <c r="G19" s="8">
        <f>SUM(G14:G18)</f>
        <v>5198.700000000001</v>
      </c>
      <c r="H19" s="7">
        <f t="shared" si="5"/>
        <v>21968.699999999997</v>
      </c>
      <c r="I19" s="7">
        <f t="shared" si="5"/>
        <v>10984.349999999999</v>
      </c>
      <c r="J19" s="7">
        <f t="shared" si="5"/>
        <v>10984.349999999999</v>
      </c>
    </row>
    <row r="20" spans="1:10" ht="25.5">
      <c r="A20" s="4" t="s">
        <v>116</v>
      </c>
      <c r="B20" s="3" t="s">
        <v>26</v>
      </c>
      <c r="C20" s="4" t="s">
        <v>117</v>
      </c>
      <c r="D20" s="4">
        <v>1</v>
      </c>
      <c r="E20" s="4">
        <v>1</v>
      </c>
      <c r="F20" s="3">
        <f>D20*E20*430</f>
        <v>430</v>
      </c>
      <c r="G20" s="5">
        <f>F20*31/100</f>
        <v>133.3</v>
      </c>
      <c r="H20" s="3">
        <f aca="true" t="shared" si="6" ref="H20:H40">F20+G20</f>
        <v>563.3</v>
      </c>
      <c r="I20" s="3">
        <f aca="true" t="shared" si="7" ref="I20:I83">H20/2</f>
        <v>281.65</v>
      </c>
      <c r="J20" s="3">
        <f t="shared" si="4"/>
        <v>281.65</v>
      </c>
    </row>
    <row r="21" spans="1:10" ht="12.75">
      <c r="A21" s="4" t="s">
        <v>118</v>
      </c>
      <c r="B21" s="4" t="s">
        <v>15</v>
      </c>
      <c r="C21" s="4" t="s">
        <v>35</v>
      </c>
      <c r="D21" s="4">
        <v>2</v>
      </c>
      <c r="E21" s="4">
        <v>3</v>
      </c>
      <c r="F21" s="3">
        <f>D21*E21*430</f>
        <v>2580</v>
      </c>
      <c r="G21" s="5">
        <f>F21*31/100</f>
        <v>799.8</v>
      </c>
      <c r="H21" s="3">
        <f t="shared" si="6"/>
        <v>3379.8</v>
      </c>
      <c r="I21" s="3">
        <f t="shared" si="7"/>
        <v>1689.9</v>
      </c>
      <c r="J21" s="3">
        <f t="shared" si="4"/>
        <v>1689.9</v>
      </c>
    </row>
    <row r="22" spans="1:10" ht="25.5">
      <c r="A22" s="3" t="s">
        <v>119</v>
      </c>
      <c r="B22" s="4" t="s">
        <v>15</v>
      </c>
      <c r="C22" s="4" t="s">
        <v>19</v>
      </c>
      <c r="D22" s="4">
        <v>1</v>
      </c>
      <c r="E22" s="4">
        <v>3</v>
      </c>
      <c r="F22" s="3">
        <f>D22*E22*430</f>
        <v>1290</v>
      </c>
      <c r="G22" s="5">
        <f>F22*31/100</f>
        <v>399.9</v>
      </c>
      <c r="H22" s="3">
        <f t="shared" si="6"/>
        <v>1689.9</v>
      </c>
      <c r="I22" s="3">
        <f t="shared" si="7"/>
        <v>844.95</v>
      </c>
      <c r="J22" s="3">
        <f t="shared" si="4"/>
        <v>844.95</v>
      </c>
    </row>
    <row r="23" spans="1:10" ht="12.75">
      <c r="A23" s="6" t="s">
        <v>20</v>
      </c>
      <c r="B23" s="6"/>
      <c r="C23" s="6"/>
      <c r="D23" s="6">
        <f>SUM(D20:D22)</f>
        <v>4</v>
      </c>
      <c r="E23" s="6">
        <f>SUM(E20:E22)</f>
        <v>7</v>
      </c>
      <c r="F23" s="7">
        <f>SUM(F20:F22)</f>
        <v>4300</v>
      </c>
      <c r="G23" s="8">
        <f>SUM(G20:G22)</f>
        <v>1333</v>
      </c>
      <c r="H23" s="7">
        <f t="shared" si="6"/>
        <v>5633</v>
      </c>
      <c r="I23" s="7">
        <f t="shared" si="7"/>
        <v>2816.5</v>
      </c>
      <c r="J23" s="7">
        <f t="shared" si="4"/>
        <v>2816.5</v>
      </c>
    </row>
    <row r="24" spans="1:10" ht="25.5">
      <c r="A24" s="3" t="s">
        <v>87</v>
      </c>
      <c r="B24" s="3" t="s">
        <v>29</v>
      </c>
      <c r="C24" s="4" t="s">
        <v>22</v>
      </c>
      <c r="D24" s="4">
        <v>6</v>
      </c>
      <c r="E24" s="4">
        <v>12</v>
      </c>
      <c r="F24" s="3">
        <f aca="true" t="shared" si="8" ref="F24:F40">D24*E24*430</f>
        <v>30960</v>
      </c>
      <c r="G24" s="5">
        <f aca="true" t="shared" si="9" ref="G24:G42">F24*31/100</f>
        <v>9597.6</v>
      </c>
      <c r="H24" s="3">
        <f t="shared" si="6"/>
        <v>40557.6</v>
      </c>
      <c r="I24" s="3">
        <f t="shared" si="7"/>
        <v>20278.8</v>
      </c>
      <c r="J24" s="3">
        <f t="shared" si="4"/>
        <v>20278.8</v>
      </c>
    </row>
    <row r="25" spans="1:10" ht="12.75">
      <c r="A25" s="4" t="s">
        <v>30</v>
      </c>
      <c r="B25" s="4" t="s">
        <v>31</v>
      </c>
      <c r="C25" s="4" t="s">
        <v>22</v>
      </c>
      <c r="D25" s="4">
        <v>12</v>
      </c>
      <c r="E25" s="4">
        <v>1</v>
      </c>
      <c r="F25" s="3">
        <f t="shared" si="8"/>
        <v>5160</v>
      </c>
      <c r="G25" s="5">
        <f t="shared" si="9"/>
        <v>1599.6</v>
      </c>
      <c r="H25" s="3">
        <f t="shared" si="6"/>
        <v>6759.6</v>
      </c>
      <c r="I25" s="3">
        <f t="shared" si="7"/>
        <v>3379.8</v>
      </c>
      <c r="J25" s="3">
        <f t="shared" si="4"/>
        <v>3379.8</v>
      </c>
    </row>
    <row r="26" spans="1:10" ht="38.25">
      <c r="A26" s="3" t="s">
        <v>32</v>
      </c>
      <c r="B26" s="4" t="s">
        <v>15</v>
      </c>
      <c r="C26" s="4" t="s">
        <v>33</v>
      </c>
      <c r="D26" s="4">
        <v>4.5</v>
      </c>
      <c r="E26" s="4">
        <v>2</v>
      </c>
      <c r="F26" s="3">
        <f t="shared" si="8"/>
        <v>3870</v>
      </c>
      <c r="G26" s="5">
        <f t="shared" si="9"/>
        <v>1199.7</v>
      </c>
      <c r="H26" s="3">
        <f t="shared" si="6"/>
        <v>5069.7</v>
      </c>
      <c r="I26" s="3">
        <f t="shared" si="7"/>
        <v>2534.85</v>
      </c>
      <c r="J26" s="3">
        <f t="shared" si="4"/>
        <v>2534.85</v>
      </c>
    </row>
    <row r="27" spans="1:10" ht="12.75">
      <c r="A27" s="4" t="s">
        <v>34</v>
      </c>
      <c r="B27" s="4" t="s">
        <v>15</v>
      </c>
      <c r="C27" s="4" t="s">
        <v>35</v>
      </c>
      <c r="D27" s="4">
        <v>5</v>
      </c>
      <c r="E27" s="4">
        <v>5</v>
      </c>
      <c r="F27" s="3">
        <f t="shared" si="8"/>
        <v>10750</v>
      </c>
      <c r="G27" s="5">
        <f t="shared" si="9"/>
        <v>3332.5</v>
      </c>
      <c r="H27" s="3">
        <f t="shared" si="6"/>
        <v>14082.5</v>
      </c>
      <c r="I27" s="3">
        <f t="shared" si="7"/>
        <v>7041.25</v>
      </c>
      <c r="J27" s="3">
        <f t="shared" si="4"/>
        <v>7041.25</v>
      </c>
    </row>
    <row r="28" spans="1:10" ht="12.75">
      <c r="A28" s="4" t="s">
        <v>36</v>
      </c>
      <c r="B28" s="4" t="s">
        <v>15</v>
      </c>
      <c r="C28" s="4" t="s">
        <v>33</v>
      </c>
      <c r="D28" s="4">
        <v>6</v>
      </c>
      <c r="E28" s="4">
        <v>3</v>
      </c>
      <c r="F28" s="3">
        <f t="shared" si="8"/>
        <v>7740</v>
      </c>
      <c r="G28" s="5">
        <f t="shared" si="9"/>
        <v>2399.4</v>
      </c>
      <c r="H28" s="3">
        <f t="shared" si="6"/>
        <v>10139.4</v>
      </c>
      <c r="I28" s="3">
        <f t="shared" si="7"/>
        <v>5069.7</v>
      </c>
      <c r="J28" s="3">
        <f t="shared" si="4"/>
        <v>5069.7</v>
      </c>
    </row>
    <row r="29" spans="1:10" ht="25.5">
      <c r="A29" s="3" t="s">
        <v>37</v>
      </c>
      <c r="B29" s="4" t="s">
        <v>15</v>
      </c>
      <c r="C29" s="4" t="s">
        <v>33</v>
      </c>
      <c r="D29" s="4">
        <v>7</v>
      </c>
      <c r="E29" s="4">
        <v>12</v>
      </c>
      <c r="F29" s="3">
        <f t="shared" si="8"/>
        <v>36120</v>
      </c>
      <c r="G29" s="5">
        <f t="shared" si="9"/>
        <v>11197.2</v>
      </c>
      <c r="H29" s="3">
        <f t="shared" si="6"/>
        <v>47317.2</v>
      </c>
      <c r="I29" s="3">
        <f t="shared" si="7"/>
        <v>23658.6</v>
      </c>
      <c r="J29" s="3">
        <f t="shared" si="4"/>
        <v>23658.6</v>
      </c>
    </row>
    <row r="30" spans="1:10" ht="12.75">
      <c r="A30" s="3" t="s">
        <v>38</v>
      </c>
      <c r="B30" s="4" t="s">
        <v>15</v>
      </c>
      <c r="C30" s="4" t="s">
        <v>22</v>
      </c>
      <c r="D30" s="4">
        <v>6</v>
      </c>
      <c r="E30" s="4">
        <v>10</v>
      </c>
      <c r="F30" s="3">
        <f t="shared" si="8"/>
        <v>25800</v>
      </c>
      <c r="G30" s="5">
        <f t="shared" si="9"/>
        <v>7998</v>
      </c>
      <c r="H30" s="3">
        <f t="shared" si="6"/>
        <v>33798</v>
      </c>
      <c r="I30" s="3">
        <f t="shared" si="7"/>
        <v>16899</v>
      </c>
      <c r="J30" s="3">
        <f t="shared" si="4"/>
        <v>16899</v>
      </c>
    </row>
    <row r="31" spans="1:10" ht="25.5">
      <c r="A31" s="3" t="s">
        <v>39</v>
      </c>
      <c r="B31" s="4" t="s">
        <v>15</v>
      </c>
      <c r="C31" s="4" t="s">
        <v>33</v>
      </c>
      <c r="D31" s="4">
        <v>6</v>
      </c>
      <c r="E31" s="4">
        <v>5</v>
      </c>
      <c r="F31" s="3">
        <v>17190</v>
      </c>
      <c r="G31" s="5">
        <f t="shared" si="9"/>
        <v>5328.9</v>
      </c>
      <c r="H31" s="3">
        <f t="shared" si="6"/>
        <v>22518.9</v>
      </c>
      <c r="I31" s="3">
        <v>14047.95</v>
      </c>
      <c r="J31" s="3">
        <v>8470.95</v>
      </c>
    </row>
    <row r="32" spans="1:10" ht="38.25">
      <c r="A32" s="3" t="s">
        <v>40</v>
      </c>
      <c r="B32" s="4" t="s">
        <v>15</v>
      </c>
      <c r="C32" s="4" t="s">
        <v>33</v>
      </c>
      <c r="D32" s="4">
        <v>6</v>
      </c>
      <c r="E32" s="4">
        <v>3</v>
      </c>
      <c r="F32" s="3">
        <f t="shared" si="8"/>
        <v>7740</v>
      </c>
      <c r="G32" s="5">
        <f t="shared" si="9"/>
        <v>2399.4</v>
      </c>
      <c r="H32" s="3">
        <f t="shared" si="6"/>
        <v>10139.4</v>
      </c>
      <c r="I32" s="3">
        <f t="shared" si="7"/>
        <v>5069.7</v>
      </c>
      <c r="J32" s="3">
        <f t="shared" si="4"/>
        <v>5069.7</v>
      </c>
    </row>
    <row r="33" spans="1:10" ht="25.5">
      <c r="A33" s="3" t="s">
        <v>41</v>
      </c>
      <c r="B33" s="4" t="s">
        <v>15</v>
      </c>
      <c r="C33" s="4" t="s">
        <v>22</v>
      </c>
      <c r="D33" s="4">
        <v>12</v>
      </c>
      <c r="E33" s="4">
        <v>2</v>
      </c>
      <c r="F33" s="3">
        <f t="shared" si="8"/>
        <v>10320</v>
      </c>
      <c r="G33" s="5">
        <f t="shared" si="9"/>
        <v>3199.2</v>
      </c>
      <c r="H33" s="3">
        <f t="shared" si="6"/>
        <v>13519.2</v>
      </c>
      <c r="I33" s="3">
        <f t="shared" si="7"/>
        <v>6759.6</v>
      </c>
      <c r="J33" s="3">
        <f t="shared" si="4"/>
        <v>6759.6</v>
      </c>
    </row>
    <row r="34" spans="1:10" ht="38.25">
      <c r="A34" s="3" t="s">
        <v>42</v>
      </c>
      <c r="B34" s="4" t="s">
        <v>15</v>
      </c>
      <c r="C34" s="4" t="s">
        <v>33</v>
      </c>
      <c r="D34" s="4">
        <v>6</v>
      </c>
      <c r="E34" s="4">
        <v>3</v>
      </c>
      <c r="F34" s="3">
        <f t="shared" si="8"/>
        <v>7740</v>
      </c>
      <c r="G34" s="5">
        <f t="shared" si="9"/>
        <v>2399.4</v>
      </c>
      <c r="H34" s="3">
        <f t="shared" si="6"/>
        <v>10139.4</v>
      </c>
      <c r="I34" s="3">
        <f t="shared" si="7"/>
        <v>5069.7</v>
      </c>
      <c r="J34" s="3">
        <f t="shared" si="4"/>
        <v>5069.7</v>
      </c>
    </row>
    <row r="35" spans="1:10" ht="12.75">
      <c r="A35" s="3" t="s">
        <v>43</v>
      </c>
      <c r="B35" s="4" t="s">
        <v>15</v>
      </c>
      <c r="C35" s="4" t="s">
        <v>33</v>
      </c>
      <c r="D35" s="4">
        <v>6</v>
      </c>
      <c r="E35" s="4">
        <v>10</v>
      </c>
      <c r="F35" s="3">
        <f t="shared" si="8"/>
        <v>25800</v>
      </c>
      <c r="G35" s="5">
        <f t="shared" si="9"/>
        <v>7998</v>
      </c>
      <c r="H35" s="3">
        <f t="shared" si="6"/>
        <v>33798</v>
      </c>
      <c r="I35" s="3">
        <f t="shared" si="7"/>
        <v>16899</v>
      </c>
      <c r="J35" s="3">
        <f t="shared" si="4"/>
        <v>16899</v>
      </c>
    </row>
    <row r="36" spans="1:10" ht="12.75">
      <c r="A36" s="3" t="s">
        <v>44</v>
      </c>
      <c r="B36" s="4" t="s">
        <v>15</v>
      </c>
      <c r="C36" s="4" t="s">
        <v>22</v>
      </c>
      <c r="D36" s="4">
        <v>8</v>
      </c>
      <c r="E36" s="4">
        <v>2</v>
      </c>
      <c r="F36" s="3">
        <f t="shared" si="8"/>
        <v>6880</v>
      </c>
      <c r="G36" s="5">
        <f t="shared" si="9"/>
        <v>2132.8</v>
      </c>
      <c r="H36" s="3">
        <f t="shared" si="6"/>
        <v>9012.8</v>
      </c>
      <c r="I36" s="3">
        <f t="shared" si="7"/>
        <v>4506.4</v>
      </c>
      <c r="J36" s="3">
        <f t="shared" si="4"/>
        <v>4506.4</v>
      </c>
    </row>
    <row r="37" spans="1:10" ht="12.75">
      <c r="A37" s="3" t="s">
        <v>88</v>
      </c>
      <c r="B37" s="4" t="s">
        <v>15</v>
      </c>
      <c r="C37" s="4" t="s">
        <v>33</v>
      </c>
      <c r="D37" s="4">
        <v>7</v>
      </c>
      <c r="E37" s="4">
        <v>7</v>
      </c>
      <c r="F37" s="3">
        <f>D37*E37*430</f>
        <v>21070</v>
      </c>
      <c r="G37" s="5">
        <f t="shared" si="9"/>
        <v>6531.7</v>
      </c>
      <c r="H37" s="3">
        <f t="shared" si="6"/>
        <v>27601.7</v>
      </c>
      <c r="I37" s="3">
        <f t="shared" si="7"/>
        <v>13800.85</v>
      </c>
      <c r="J37" s="3">
        <f>H37/2</f>
        <v>13800.85</v>
      </c>
    </row>
    <row r="38" spans="1:10" ht="12.75">
      <c r="A38" s="3" t="s">
        <v>89</v>
      </c>
      <c r="B38" s="4" t="s">
        <v>15</v>
      </c>
      <c r="C38" s="4" t="s">
        <v>35</v>
      </c>
      <c r="D38" s="4">
        <v>4</v>
      </c>
      <c r="E38" s="4">
        <v>3</v>
      </c>
      <c r="F38" s="3">
        <f>D38*E38*430</f>
        <v>5160</v>
      </c>
      <c r="G38" s="5">
        <f t="shared" si="9"/>
        <v>1599.6</v>
      </c>
      <c r="H38" s="3">
        <f t="shared" si="6"/>
        <v>6759.6</v>
      </c>
      <c r="I38" s="3">
        <f t="shared" si="7"/>
        <v>3379.8</v>
      </c>
      <c r="J38" s="3">
        <f>H38/2</f>
        <v>3379.8</v>
      </c>
    </row>
    <row r="39" spans="1:10" ht="25.5">
      <c r="A39" s="3" t="s">
        <v>90</v>
      </c>
      <c r="B39" s="4" t="s">
        <v>15</v>
      </c>
      <c r="C39" s="4" t="s">
        <v>27</v>
      </c>
      <c r="D39" s="4">
        <v>1</v>
      </c>
      <c r="E39" s="4">
        <v>2</v>
      </c>
      <c r="F39" s="3">
        <f>D39*E39*430</f>
        <v>860</v>
      </c>
      <c r="G39" s="5">
        <f t="shared" si="9"/>
        <v>266.6</v>
      </c>
      <c r="H39" s="3">
        <f t="shared" si="6"/>
        <v>1126.6</v>
      </c>
      <c r="I39" s="3">
        <f t="shared" si="7"/>
        <v>563.3</v>
      </c>
      <c r="J39" s="3">
        <f>H39/2</f>
        <v>563.3</v>
      </c>
    </row>
    <row r="40" spans="1:10" ht="12.75">
      <c r="A40" s="3" t="s">
        <v>45</v>
      </c>
      <c r="B40" s="4" t="s">
        <v>15</v>
      </c>
      <c r="C40" s="4" t="s">
        <v>22</v>
      </c>
      <c r="D40" s="4">
        <v>12</v>
      </c>
      <c r="E40" s="4">
        <v>2</v>
      </c>
      <c r="F40" s="3">
        <f t="shared" si="8"/>
        <v>10320</v>
      </c>
      <c r="G40" s="5">
        <f t="shared" si="9"/>
        <v>3199.2</v>
      </c>
      <c r="H40" s="3">
        <f t="shared" si="6"/>
        <v>13519.2</v>
      </c>
      <c r="I40" s="3">
        <f t="shared" si="7"/>
        <v>6759.6</v>
      </c>
      <c r="J40" s="3">
        <f t="shared" si="4"/>
        <v>6759.6</v>
      </c>
    </row>
    <row r="41" spans="1:10" ht="12.75">
      <c r="A41" s="3" t="s">
        <v>91</v>
      </c>
      <c r="B41" s="4" t="s">
        <v>15</v>
      </c>
      <c r="C41" s="4" t="s">
        <v>22</v>
      </c>
      <c r="D41" s="4">
        <v>12</v>
      </c>
      <c r="E41" s="4">
        <v>2</v>
      </c>
      <c r="F41" s="3">
        <f>D41*E41*430</f>
        <v>10320</v>
      </c>
      <c r="G41" s="5">
        <f t="shared" si="9"/>
        <v>3199.2</v>
      </c>
      <c r="H41" s="3">
        <f>F41+G41</f>
        <v>13519.2</v>
      </c>
      <c r="I41" s="3">
        <v>13519.2</v>
      </c>
      <c r="J41" s="3">
        <v>0</v>
      </c>
    </row>
    <row r="42" spans="1:10" ht="25.5">
      <c r="A42" s="3" t="s">
        <v>46</v>
      </c>
      <c r="B42" s="4" t="s">
        <v>15</v>
      </c>
      <c r="C42" s="4" t="s">
        <v>22</v>
      </c>
      <c r="D42" s="4">
        <v>12</v>
      </c>
      <c r="E42" s="4">
        <v>4</v>
      </c>
      <c r="F42" s="3">
        <v>7740</v>
      </c>
      <c r="G42" s="5">
        <f t="shared" si="9"/>
        <v>2399.4</v>
      </c>
      <c r="H42" s="3">
        <f>F42+G42</f>
        <v>10139.4</v>
      </c>
      <c r="I42" s="3">
        <v>10139.4</v>
      </c>
      <c r="J42" s="3">
        <v>0</v>
      </c>
    </row>
    <row r="43" spans="1:10" ht="12.75">
      <c r="A43" s="7" t="s">
        <v>20</v>
      </c>
      <c r="B43" s="6"/>
      <c r="C43" s="6"/>
      <c r="D43" s="6"/>
      <c r="E43" s="6"/>
      <c r="F43" s="7">
        <f>SUM(F24:F42)</f>
        <v>251540</v>
      </c>
      <c r="G43" s="8">
        <f>SUM(G24:G42)</f>
        <v>77977.40000000001</v>
      </c>
      <c r="H43" s="7">
        <f>SUM(H24:H42)</f>
        <v>329517.39999999997</v>
      </c>
      <c r="I43" s="7">
        <f>SUM(I24:I42)</f>
        <v>179376.5</v>
      </c>
      <c r="J43" s="7">
        <f>SUM(J24:J42)</f>
        <v>150140.89999999997</v>
      </c>
    </row>
    <row r="44" spans="1:10" ht="25.5">
      <c r="A44" s="3" t="s">
        <v>13</v>
      </c>
      <c r="B44" s="3" t="s">
        <v>47</v>
      </c>
      <c r="C44" s="4" t="s">
        <v>22</v>
      </c>
      <c r="D44" s="4">
        <v>7</v>
      </c>
      <c r="E44" s="4">
        <v>6</v>
      </c>
      <c r="F44" s="3">
        <f aca="true" t="shared" si="10" ref="F44:F51">D44*E44*430</f>
        <v>18060</v>
      </c>
      <c r="G44" s="5">
        <f aca="true" t="shared" si="11" ref="G44:G52">F44*31/100</f>
        <v>5598.6</v>
      </c>
      <c r="H44" s="3">
        <f aca="true" t="shared" si="12" ref="H44:H59">F44+G44</f>
        <v>23658.6</v>
      </c>
      <c r="I44" s="3">
        <f t="shared" si="7"/>
        <v>11829.3</v>
      </c>
      <c r="J44" s="3">
        <f t="shared" si="4"/>
        <v>11829.3</v>
      </c>
    </row>
    <row r="45" spans="1:10" ht="25.5">
      <c r="A45" s="3" t="s">
        <v>92</v>
      </c>
      <c r="B45" s="4" t="s">
        <v>15</v>
      </c>
      <c r="C45" s="4"/>
      <c r="D45" s="4">
        <v>2</v>
      </c>
      <c r="E45" s="4">
        <v>2</v>
      </c>
      <c r="F45" s="3">
        <f t="shared" si="10"/>
        <v>1720</v>
      </c>
      <c r="G45" s="5">
        <f t="shared" si="11"/>
        <v>533.2</v>
      </c>
      <c r="H45" s="3">
        <f t="shared" si="12"/>
        <v>2253.2</v>
      </c>
      <c r="I45" s="3">
        <f t="shared" si="7"/>
        <v>1126.6</v>
      </c>
      <c r="J45" s="3">
        <f t="shared" si="4"/>
        <v>1126.6</v>
      </c>
    </row>
    <row r="46" spans="1:10" ht="25.5">
      <c r="A46" s="3" t="s">
        <v>48</v>
      </c>
      <c r="B46" s="4" t="s">
        <v>15</v>
      </c>
      <c r="C46" s="4"/>
      <c r="D46" s="4">
        <v>6</v>
      </c>
      <c r="E46" s="4">
        <v>2</v>
      </c>
      <c r="F46" s="3">
        <f t="shared" si="10"/>
        <v>5160</v>
      </c>
      <c r="G46" s="5">
        <f t="shared" si="11"/>
        <v>1599.6</v>
      </c>
      <c r="H46" s="3">
        <f t="shared" si="12"/>
        <v>6759.6</v>
      </c>
      <c r="I46" s="3">
        <f t="shared" si="7"/>
        <v>3379.8</v>
      </c>
      <c r="J46" s="3">
        <f t="shared" si="4"/>
        <v>3379.8</v>
      </c>
    </row>
    <row r="47" spans="1:10" ht="25.5">
      <c r="A47" s="3" t="s">
        <v>93</v>
      </c>
      <c r="B47" s="4" t="s">
        <v>15</v>
      </c>
      <c r="C47" s="4"/>
      <c r="D47" s="4">
        <v>6</v>
      </c>
      <c r="E47" s="4">
        <v>4</v>
      </c>
      <c r="F47" s="3">
        <f t="shared" si="10"/>
        <v>10320</v>
      </c>
      <c r="G47" s="5">
        <f t="shared" si="11"/>
        <v>3199.2</v>
      </c>
      <c r="H47" s="3">
        <f t="shared" si="12"/>
        <v>13519.2</v>
      </c>
      <c r="I47" s="3">
        <f t="shared" si="7"/>
        <v>6759.6</v>
      </c>
      <c r="J47" s="3">
        <f t="shared" si="4"/>
        <v>6759.6</v>
      </c>
    </row>
    <row r="48" spans="1:10" ht="25.5">
      <c r="A48" s="3" t="s">
        <v>49</v>
      </c>
      <c r="B48" s="4" t="s">
        <v>15</v>
      </c>
      <c r="C48" s="4"/>
      <c r="D48" s="4">
        <v>6</v>
      </c>
      <c r="E48" s="4">
        <v>1</v>
      </c>
      <c r="F48" s="3">
        <f t="shared" si="10"/>
        <v>2580</v>
      </c>
      <c r="G48" s="5">
        <f t="shared" si="11"/>
        <v>799.8</v>
      </c>
      <c r="H48" s="3">
        <f t="shared" si="12"/>
        <v>3379.8</v>
      </c>
      <c r="I48" s="3">
        <f t="shared" si="7"/>
        <v>1689.9</v>
      </c>
      <c r="J48" s="3">
        <f t="shared" si="4"/>
        <v>1689.9</v>
      </c>
    </row>
    <row r="49" spans="1:10" ht="25.5">
      <c r="A49" s="3" t="s">
        <v>94</v>
      </c>
      <c r="B49" s="4" t="s">
        <v>15</v>
      </c>
      <c r="C49" s="4"/>
      <c r="D49" s="4">
        <v>4</v>
      </c>
      <c r="E49" s="4">
        <v>3</v>
      </c>
      <c r="F49" s="3">
        <f t="shared" si="10"/>
        <v>5160</v>
      </c>
      <c r="G49" s="5">
        <f t="shared" si="11"/>
        <v>1599.6</v>
      </c>
      <c r="H49" s="3">
        <f t="shared" si="12"/>
        <v>6759.6</v>
      </c>
      <c r="I49" s="3">
        <f t="shared" si="7"/>
        <v>3379.8</v>
      </c>
      <c r="J49" s="3">
        <f t="shared" si="4"/>
        <v>3379.8</v>
      </c>
    </row>
    <row r="50" spans="1:10" ht="25.5">
      <c r="A50" s="3" t="s">
        <v>95</v>
      </c>
      <c r="B50" s="4" t="s">
        <v>15</v>
      </c>
      <c r="C50" s="4"/>
      <c r="D50" s="4">
        <v>3</v>
      </c>
      <c r="E50" s="4">
        <v>1</v>
      </c>
      <c r="F50" s="3">
        <f t="shared" si="10"/>
        <v>1290</v>
      </c>
      <c r="G50" s="5">
        <f t="shared" si="11"/>
        <v>399.9</v>
      </c>
      <c r="H50" s="3">
        <f t="shared" si="12"/>
        <v>1689.9</v>
      </c>
      <c r="I50" s="3">
        <f t="shared" si="7"/>
        <v>844.95</v>
      </c>
      <c r="J50" s="3">
        <f t="shared" si="4"/>
        <v>844.95</v>
      </c>
    </row>
    <row r="51" spans="1:10" ht="12.75">
      <c r="A51" s="3" t="s">
        <v>96</v>
      </c>
      <c r="B51" s="4" t="s">
        <v>15</v>
      </c>
      <c r="C51" s="4"/>
      <c r="D51" s="4">
        <v>6</v>
      </c>
      <c r="E51" s="4">
        <v>2</v>
      </c>
      <c r="F51" s="3">
        <f t="shared" si="10"/>
        <v>5160</v>
      </c>
      <c r="G51" s="5">
        <f t="shared" si="11"/>
        <v>1599.6</v>
      </c>
      <c r="H51" s="3">
        <f t="shared" si="12"/>
        <v>6759.6</v>
      </c>
      <c r="I51" s="3">
        <f t="shared" si="7"/>
        <v>3379.8</v>
      </c>
      <c r="J51" s="3">
        <f t="shared" si="4"/>
        <v>3379.8</v>
      </c>
    </row>
    <row r="52" spans="1:10" ht="12.75">
      <c r="A52" s="3" t="s">
        <v>50</v>
      </c>
      <c r="B52" s="4" t="s">
        <v>15</v>
      </c>
      <c r="C52" s="4"/>
      <c r="D52" s="4">
        <v>6</v>
      </c>
      <c r="E52" s="4">
        <v>2</v>
      </c>
      <c r="F52" s="3">
        <f>D52*E52*430</f>
        <v>5160</v>
      </c>
      <c r="G52" s="5">
        <f t="shared" si="11"/>
        <v>1599.6</v>
      </c>
      <c r="H52" s="3">
        <f t="shared" si="12"/>
        <v>6759.6</v>
      </c>
      <c r="I52" s="3">
        <f t="shared" si="7"/>
        <v>3379.8</v>
      </c>
      <c r="J52" s="3">
        <f>H52/2</f>
        <v>3379.8</v>
      </c>
    </row>
    <row r="53" spans="1:10" ht="12.75">
      <c r="A53" s="7" t="s">
        <v>20</v>
      </c>
      <c r="B53" s="6"/>
      <c r="C53" s="6"/>
      <c r="D53" s="6">
        <f>SUM(D44:D51)</f>
        <v>40</v>
      </c>
      <c r="E53" s="6">
        <f>SUM(E44:E51)</f>
        <v>21</v>
      </c>
      <c r="F53" s="7">
        <f>SUM(F44:F52)</f>
        <v>54610</v>
      </c>
      <c r="G53" s="8">
        <f>SUM(G44:G52)</f>
        <v>16929.1</v>
      </c>
      <c r="H53" s="7">
        <f t="shared" si="12"/>
        <v>71539.1</v>
      </c>
      <c r="I53" s="7">
        <f>SUM(I44:I52)</f>
        <v>35769.55</v>
      </c>
      <c r="J53" s="7">
        <f>SUM(J44:J52)</f>
        <v>35769.55</v>
      </c>
    </row>
    <row r="54" spans="1:10" ht="51">
      <c r="A54" s="3" t="s">
        <v>51</v>
      </c>
      <c r="B54" s="3" t="s">
        <v>52</v>
      </c>
      <c r="C54" s="4" t="s">
        <v>33</v>
      </c>
      <c r="D54" s="4">
        <v>3</v>
      </c>
      <c r="E54" s="4">
        <v>2</v>
      </c>
      <c r="F54" s="3">
        <f aca="true" t="shared" si="13" ref="F54:F59">D54*E54*430</f>
        <v>2580</v>
      </c>
      <c r="G54" s="5">
        <f aca="true" t="shared" si="14" ref="G54:G59">F54*31/100</f>
        <v>799.8</v>
      </c>
      <c r="H54" s="3">
        <f t="shared" si="12"/>
        <v>3379.8</v>
      </c>
      <c r="I54" s="3">
        <f t="shared" si="7"/>
        <v>1689.9</v>
      </c>
      <c r="J54" s="3">
        <f t="shared" si="4"/>
        <v>1689.9</v>
      </c>
    </row>
    <row r="55" spans="1:10" ht="12.75">
      <c r="A55" s="3" t="s">
        <v>54</v>
      </c>
      <c r="B55" s="4" t="s">
        <v>15</v>
      </c>
      <c r="C55" s="4" t="s">
        <v>35</v>
      </c>
      <c r="D55" s="4">
        <v>2</v>
      </c>
      <c r="E55" s="4">
        <v>2</v>
      </c>
      <c r="F55" s="3">
        <f t="shared" si="13"/>
        <v>1720</v>
      </c>
      <c r="G55" s="5">
        <f t="shared" si="14"/>
        <v>533.2</v>
      </c>
      <c r="H55" s="3">
        <f t="shared" si="12"/>
        <v>2253.2</v>
      </c>
      <c r="I55" s="3">
        <f t="shared" si="7"/>
        <v>1126.6</v>
      </c>
      <c r="J55" s="3">
        <f t="shared" si="4"/>
        <v>1126.6</v>
      </c>
    </row>
    <row r="56" spans="1:10" ht="25.5">
      <c r="A56" s="3" t="s">
        <v>97</v>
      </c>
      <c r="B56" s="4" t="s">
        <v>15</v>
      </c>
      <c r="C56" s="4" t="s">
        <v>35</v>
      </c>
      <c r="D56" s="4">
        <v>2</v>
      </c>
      <c r="E56" s="4">
        <v>2</v>
      </c>
      <c r="F56" s="3">
        <f t="shared" si="13"/>
        <v>1720</v>
      </c>
      <c r="G56" s="5">
        <f t="shared" si="14"/>
        <v>533.2</v>
      </c>
      <c r="H56" s="3">
        <f t="shared" si="12"/>
        <v>2253.2</v>
      </c>
      <c r="I56" s="3">
        <f t="shared" si="7"/>
        <v>1126.6</v>
      </c>
      <c r="J56" s="3">
        <f t="shared" si="4"/>
        <v>1126.6</v>
      </c>
    </row>
    <row r="57" spans="1:10" ht="12.75">
      <c r="A57" s="3" t="s">
        <v>55</v>
      </c>
      <c r="B57" s="4" t="s">
        <v>15</v>
      </c>
      <c r="C57" s="4" t="s">
        <v>35</v>
      </c>
      <c r="D57" s="4">
        <v>1</v>
      </c>
      <c r="E57" s="4">
        <v>2</v>
      </c>
      <c r="F57" s="3">
        <f t="shared" si="13"/>
        <v>860</v>
      </c>
      <c r="G57" s="5">
        <f t="shared" si="14"/>
        <v>266.6</v>
      </c>
      <c r="H57" s="3">
        <f t="shared" si="12"/>
        <v>1126.6</v>
      </c>
      <c r="I57" s="3">
        <f t="shared" si="7"/>
        <v>563.3</v>
      </c>
      <c r="J57" s="3">
        <f t="shared" si="4"/>
        <v>563.3</v>
      </c>
    </row>
    <row r="58" spans="1:10" ht="25.5">
      <c r="A58" s="3" t="s">
        <v>56</v>
      </c>
      <c r="B58" s="4" t="s">
        <v>15</v>
      </c>
      <c r="C58" s="4" t="s">
        <v>33</v>
      </c>
      <c r="D58" s="4">
        <v>1</v>
      </c>
      <c r="E58" s="4">
        <v>2</v>
      </c>
      <c r="F58" s="3">
        <f t="shared" si="13"/>
        <v>860</v>
      </c>
      <c r="G58" s="5">
        <f t="shared" si="14"/>
        <v>266.6</v>
      </c>
      <c r="H58" s="3">
        <f t="shared" si="12"/>
        <v>1126.6</v>
      </c>
      <c r="I58" s="3">
        <f t="shared" si="7"/>
        <v>563.3</v>
      </c>
      <c r="J58" s="3">
        <f t="shared" si="4"/>
        <v>563.3</v>
      </c>
    </row>
    <row r="59" spans="1:10" ht="12.75">
      <c r="A59" s="3" t="s">
        <v>53</v>
      </c>
      <c r="B59" s="4" t="s">
        <v>15</v>
      </c>
      <c r="C59" s="4" t="s">
        <v>18</v>
      </c>
      <c r="D59" s="4">
        <v>1</v>
      </c>
      <c r="E59" s="4">
        <v>2</v>
      </c>
      <c r="F59" s="3">
        <f t="shared" si="13"/>
        <v>860</v>
      </c>
      <c r="G59" s="5">
        <f t="shared" si="14"/>
        <v>266.6</v>
      </c>
      <c r="H59" s="3">
        <f t="shared" si="12"/>
        <v>1126.6</v>
      </c>
      <c r="I59" s="3">
        <f t="shared" si="7"/>
        <v>563.3</v>
      </c>
      <c r="J59" s="3">
        <f>H59/2</f>
        <v>563.3</v>
      </c>
    </row>
    <row r="60" spans="1:10" ht="12.75">
      <c r="A60" s="7" t="s">
        <v>20</v>
      </c>
      <c r="B60" s="6"/>
      <c r="C60" s="6"/>
      <c r="D60" s="6">
        <f>SUM(D54:D58)</f>
        <v>9</v>
      </c>
      <c r="E60" s="6">
        <f>SUM(E54:E58)</f>
        <v>10</v>
      </c>
      <c r="F60" s="7">
        <f>SUM(F54:F59)</f>
        <v>8600</v>
      </c>
      <c r="G60" s="8">
        <f>SUM(G54:G59)</f>
        <v>2666</v>
      </c>
      <c r="H60" s="7">
        <f>SUM(H54:H59)</f>
        <v>11266</v>
      </c>
      <c r="I60" s="7">
        <f>SUM(I54:I59)</f>
        <v>5633</v>
      </c>
      <c r="J60" s="7">
        <f>SUM(J54:J59)</f>
        <v>5633</v>
      </c>
    </row>
    <row r="61" spans="1:10" ht="25.5">
      <c r="A61" s="3" t="s">
        <v>57</v>
      </c>
      <c r="B61" s="3" t="s">
        <v>58</v>
      </c>
      <c r="C61" s="4"/>
      <c r="D61" s="4">
        <v>2.5</v>
      </c>
      <c r="E61" s="4">
        <v>2</v>
      </c>
      <c r="F61" s="3">
        <f>D61*E61*430</f>
        <v>2150</v>
      </c>
      <c r="G61" s="5">
        <f>F61*31/100</f>
        <v>666.5</v>
      </c>
      <c r="H61" s="3">
        <f>F61+G61</f>
        <v>2816.5</v>
      </c>
      <c r="I61" s="3">
        <f t="shared" si="7"/>
        <v>1408.25</v>
      </c>
      <c r="J61" s="3">
        <f t="shared" si="4"/>
        <v>1408.25</v>
      </c>
    </row>
    <row r="62" spans="1:10" ht="38.25">
      <c r="A62" s="3" t="s">
        <v>98</v>
      </c>
      <c r="B62" s="4" t="s">
        <v>15</v>
      </c>
      <c r="C62" s="4" t="s">
        <v>22</v>
      </c>
      <c r="D62" s="4">
        <v>3</v>
      </c>
      <c r="E62" s="4">
        <v>4</v>
      </c>
      <c r="F62" s="3">
        <f>D62*E62*430</f>
        <v>5160</v>
      </c>
      <c r="G62" s="5">
        <f>F62*31/100</f>
        <v>1599.6</v>
      </c>
      <c r="H62" s="3">
        <f>F62+G62</f>
        <v>6759.6</v>
      </c>
      <c r="I62" s="3">
        <f t="shared" si="7"/>
        <v>3379.8</v>
      </c>
      <c r="J62" s="3">
        <f>H62/2</f>
        <v>3379.8</v>
      </c>
    </row>
    <row r="63" spans="1:10" ht="25.5">
      <c r="A63" s="3" t="s">
        <v>99</v>
      </c>
      <c r="B63" s="4" t="s">
        <v>15</v>
      </c>
      <c r="C63" s="4"/>
      <c r="D63" s="4">
        <v>2</v>
      </c>
      <c r="E63" s="4">
        <v>2</v>
      </c>
      <c r="F63" s="3">
        <f>D63*E63*430</f>
        <v>1720</v>
      </c>
      <c r="G63" s="5">
        <f>F63*31/100</f>
        <v>533.2</v>
      </c>
      <c r="H63" s="3">
        <f>F63+G63</f>
        <v>2253.2</v>
      </c>
      <c r="I63" s="3">
        <f t="shared" si="7"/>
        <v>1126.6</v>
      </c>
      <c r="J63" s="3">
        <f t="shared" si="4"/>
        <v>1126.6</v>
      </c>
    </row>
    <row r="64" spans="1:10" ht="12.75">
      <c r="A64" s="3" t="s">
        <v>17</v>
      </c>
      <c r="B64" s="4" t="s">
        <v>15</v>
      </c>
      <c r="C64" s="4"/>
      <c r="D64" s="4">
        <v>4</v>
      </c>
      <c r="E64" s="4">
        <v>4</v>
      </c>
      <c r="F64" s="3">
        <f>D64*E64*430</f>
        <v>6880</v>
      </c>
      <c r="G64" s="5">
        <f>F64*31/100</f>
        <v>2132.8</v>
      </c>
      <c r="H64" s="3">
        <f>F64+G64</f>
        <v>9012.8</v>
      </c>
      <c r="I64" s="3">
        <f t="shared" si="7"/>
        <v>4506.4</v>
      </c>
      <c r="J64" s="3">
        <f t="shared" si="4"/>
        <v>4506.4</v>
      </c>
    </row>
    <row r="65" spans="1:10" ht="12.75">
      <c r="A65" s="3" t="s">
        <v>54</v>
      </c>
      <c r="B65" s="4" t="s">
        <v>15</v>
      </c>
      <c r="C65" s="4"/>
      <c r="D65" s="4">
        <v>3</v>
      </c>
      <c r="E65" s="4">
        <v>3</v>
      </c>
      <c r="F65" s="3">
        <f>D65*E65*430</f>
        <v>3870</v>
      </c>
      <c r="G65" s="5">
        <f>F65*31/100</f>
        <v>1199.7</v>
      </c>
      <c r="H65" s="3">
        <f>F65+G65</f>
        <v>5069.7</v>
      </c>
      <c r="I65" s="3">
        <f t="shared" si="7"/>
        <v>2534.85</v>
      </c>
      <c r="J65" s="3">
        <f t="shared" si="4"/>
        <v>2534.85</v>
      </c>
    </row>
    <row r="66" spans="1:10" ht="12.75">
      <c r="A66" s="7" t="s">
        <v>20</v>
      </c>
      <c r="B66" s="6"/>
      <c r="C66" s="6"/>
      <c r="D66" s="6">
        <f aca="true" t="shared" si="15" ref="D66:J66">SUM(D61:D65)</f>
        <v>14.5</v>
      </c>
      <c r="E66" s="6">
        <f t="shared" si="15"/>
        <v>15</v>
      </c>
      <c r="F66" s="7">
        <f t="shared" si="15"/>
        <v>19780</v>
      </c>
      <c r="G66" s="8">
        <f t="shared" si="15"/>
        <v>6131.8</v>
      </c>
      <c r="H66" s="7">
        <f t="shared" si="15"/>
        <v>25911.8</v>
      </c>
      <c r="I66" s="7">
        <f t="shared" si="15"/>
        <v>12955.9</v>
      </c>
      <c r="J66" s="7">
        <f t="shared" si="15"/>
        <v>12955.9</v>
      </c>
    </row>
    <row r="67" spans="1:10" ht="25.5">
      <c r="A67" s="3" t="s">
        <v>59</v>
      </c>
      <c r="B67" s="3" t="s">
        <v>60</v>
      </c>
      <c r="C67" s="4" t="s">
        <v>22</v>
      </c>
      <c r="D67" s="4">
        <v>12</v>
      </c>
      <c r="E67" s="4">
        <v>1</v>
      </c>
      <c r="F67" s="3">
        <f aca="true" t="shared" si="16" ref="F67:F79">D67*E67*430</f>
        <v>5160</v>
      </c>
      <c r="G67" s="5">
        <f aca="true" t="shared" si="17" ref="G67:G112">F67*31/100</f>
        <v>1599.6</v>
      </c>
      <c r="H67" s="3">
        <f>F67+G67</f>
        <v>6759.6</v>
      </c>
      <c r="I67" s="3">
        <f t="shared" si="7"/>
        <v>3379.8</v>
      </c>
      <c r="J67" s="3">
        <f t="shared" si="4"/>
        <v>3379.8</v>
      </c>
    </row>
    <row r="68" spans="1:10" ht="25.5">
      <c r="A68" s="3" t="s">
        <v>61</v>
      </c>
      <c r="B68" s="4" t="s">
        <v>15</v>
      </c>
      <c r="C68" s="4" t="s">
        <v>22</v>
      </c>
      <c r="D68" s="4">
        <v>12</v>
      </c>
      <c r="E68" s="4">
        <v>1</v>
      </c>
      <c r="F68" s="3">
        <f t="shared" si="16"/>
        <v>5160</v>
      </c>
      <c r="G68" s="5">
        <f t="shared" si="17"/>
        <v>1599.6</v>
      </c>
      <c r="H68" s="3">
        <f>F68+G68</f>
        <v>6759.6</v>
      </c>
      <c r="I68" s="3">
        <f t="shared" si="7"/>
        <v>3379.8</v>
      </c>
      <c r="J68" s="3">
        <f t="shared" si="4"/>
        <v>3379.8</v>
      </c>
    </row>
    <row r="69" spans="1:10" ht="12.75">
      <c r="A69" s="3" t="s">
        <v>100</v>
      </c>
      <c r="B69" s="4" t="s">
        <v>15</v>
      </c>
      <c r="C69" s="4" t="s">
        <v>22</v>
      </c>
      <c r="D69" s="4">
        <v>12</v>
      </c>
      <c r="E69" s="4">
        <v>1</v>
      </c>
      <c r="F69" s="3">
        <f t="shared" si="16"/>
        <v>5160</v>
      </c>
      <c r="G69" s="5">
        <f t="shared" si="17"/>
        <v>1599.6</v>
      </c>
      <c r="H69" s="3">
        <f>F69+G69</f>
        <v>6759.6</v>
      </c>
      <c r="I69" s="3">
        <f t="shared" si="7"/>
        <v>3379.8</v>
      </c>
      <c r="J69" s="3">
        <f t="shared" si="4"/>
        <v>3379.8</v>
      </c>
    </row>
    <row r="70" spans="1:10" ht="51">
      <c r="A70" s="3" t="s">
        <v>101</v>
      </c>
      <c r="B70" s="4" t="s">
        <v>15</v>
      </c>
      <c r="C70" s="4"/>
      <c r="D70" s="4">
        <v>6</v>
      </c>
      <c r="E70" s="4">
        <v>2</v>
      </c>
      <c r="F70" s="3">
        <f t="shared" si="16"/>
        <v>5160</v>
      </c>
      <c r="G70" s="5">
        <f t="shared" si="17"/>
        <v>1599.6</v>
      </c>
      <c r="H70" s="3">
        <f>F70+G70</f>
        <v>6759.6</v>
      </c>
      <c r="I70" s="3">
        <f t="shared" si="7"/>
        <v>3379.8</v>
      </c>
      <c r="J70" s="3">
        <f t="shared" si="4"/>
        <v>3379.8</v>
      </c>
    </row>
    <row r="71" spans="1:10" ht="76.5">
      <c r="A71" s="3" t="s">
        <v>62</v>
      </c>
      <c r="B71" s="4" t="s">
        <v>15</v>
      </c>
      <c r="C71" s="4"/>
      <c r="D71" s="4">
        <v>6</v>
      </c>
      <c r="E71" s="4">
        <v>2</v>
      </c>
      <c r="F71" s="3">
        <f t="shared" si="16"/>
        <v>5160</v>
      </c>
      <c r="G71" s="5">
        <f t="shared" si="17"/>
        <v>1599.6</v>
      </c>
      <c r="H71" s="3">
        <f aca="true" t="shared" si="18" ref="H71:H107">F71+G71</f>
        <v>6759.6</v>
      </c>
      <c r="I71" s="3">
        <f t="shared" si="7"/>
        <v>3379.8</v>
      </c>
      <c r="J71" s="3">
        <f aca="true" t="shared" si="19" ref="J71:J107">H71/2</f>
        <v>3379.8</v>
      </c>
    </row>
    <row r="72" spans="1:10" ht="12.75">
      <c r="A72" s="3" t="s">
        <v>63</v>
      </c>
      <c r="B72" s="4" t="s">
        <v>15</v>
      </c>
      <c r="C72" s="4"/>
      <c r="D72" s="4">
        <v>6</v>
      </c>
      <c r="E72" s="4">
        <v>4</v>
      </c>
      <c r="F72" s="3">
        <f t="shared" si="16"/>
        <v>10320</v>
      </c>
      <c r="G72" s="5">
        <f t="shared" si="17"/>
        <v>3199.2</v>
      </c>
      <c r="H72" s="3">
        <f t="shared" si="18"/>
        <v>13519.2</v>
      </c>
      <c r="I72" s="3">
        <f t="shared" si="7"/>
        <v>6759.6</v>
      </c>
      <c r="J72" s="3">
        <f t="shared" si="19"/>
        <v>6759.6</v>
      </c>
    </row>
    <row r="73" spans="1:10" ht="12.75">
      <c r="A73" s="3" t="s">
        <v>64</v>
      </c>
      <c r="B73" s="4" t="s">
        <v>15</v>
      </c>
      <c r="C73" s="4"/>
      <c r="D73" s="4">
        <v>4</v>
      </c>
      <c r="E73" s="4">
        <v>6</v>
      </c>
      <c r="F73" s="3">
        <f t="shared" si="16"/>
        <v>10320</v>
      </c>
      <c r="G73" s="5">
        <f t="shared" si="17"/>
        <v>3199.2</v>
      </c>
      <c r="H73" s="3">
        <f t="shared" si="18"/>
        <v>13519.2</v>
      </c>
      <c r="I73" s="3">
        <f t="shared" si="7"/>
        <v>6759.6</v>
      </c>
      <c r="J73" s="3">
        <f t="shared" si="19"/>
        <v>6759.6</v>
      </c>
    </row>
    <row r="74" spans="1:10" ht="25.5">
      <c r="A74" s="3" t="s">
        <v>102</v>
      </c>
      <c r="B74" s="4" t="s">
        <v>15</v>
      </c>
      <c r="C74" s="4"/>
      <c r="D74" s="4">
        <v>6</v>
      </c>
      <c r="E74" s="4">
        <v>8</v>
      </c>
      <c r="F74" s="3">
        <f t="shared" si="16"/>
        <v>20640</v>
      </c>
      <c r="G74" s="5">
        <f t="shared" si="17"/>
        <v>6398.4</v>
      </c>
      <c r="H74" s="3">
        <f t="shared" si="18"/>
        <v>27038.4</v>
      </c>
      <c r="I74" s="3">
        <f t="shared" si="7"/>
        <v>13519.2</v>
      </c>
      <c r="J74" s="3">
        <f t="shared" si="19"/>
        <v>13519.2</v>
      </c>
    </row>
    <row r="75" spans="1:10" ht="12.75">
      <c r="A75" s="3" t="s">
        <v>103</v>
      </c>
      <c r="B75" s="4" t="s">
        <v>15</v>
      </c>
      <c r="C75" s="4"/>
      <c r="D75" s="4">
        <v>2</v>
      </c>
      <c r="E75" s="4">
        <v>2</v>
      </c>
      <c r="F75" s="3">
        <f t="shared" si="16"/>
        <v>1720</v>
      </c>
      <c r="G75" s="5">
        <f t="shared" si="17"/>
        <v>533.2</v>
      </c>
      <c r="H75" s="3">
        <f t="shared" si="18"/>
        <v>2253.2</v>
      </c>
      <c r="I75" s="3">
        <f t="shared" si="7"/>
        <v>1126.6</v>
      </c>
      <c r="J75" s="3">
        <f t="shared" si="19"/>
        <v>1126.6</v>
      </c>
    </row>
    <row r="76" spans="1:10" ht="12.75">
      <c r="A76" s="3" t="s">
        <v>104</v>
      </c>
      <c r="B76" s="4" t="s">
        <v>15</v>
      </c>
      <c r="C76" s="4"/>
      <c r="D76" s="4">
        <v>3</v>
      </c>
      <c r="E76" s="4">
        <v>2</v>
      </c>
      <c r="F76" s="3">
        <f t="shared" si="16"/>
        <v>2580</v>
      </c>
      <c r="G76" s="5">
        <f t="shared" si="17"/>
        <v>799.8</v>
      </c>
      <c r="H76" s="3">
        <f t="shared" si="18"/>
        <v>3379.8</v>
      </c>
      <c r="I76" s="3">
        <f t="shared" si="7"/>
        <v>1689.9</v>
      </c>
      <c r="J76" s="3">
        <f t="shared" si="19"/>
        <v>1689.9</v>
      </c>
    </row>
    <row r="77" spans="1:10" ht="25.5">
      <c r="A77" s="3" t="s">
        <v>105</v>
      </c>
      <c r="B77" s="4" t="s">
        <v>15</v>
      </c>
      <c r="C77" s="4"/>
      <c r="D77" s="4">
        <v>2</v>
      </c>
      <c r="E77" s="4">
        <v>1</v>
      </c>
      <c r="F77" s="3">
        <f t="shared" si="16"/>
        <v>860</v>
      </c>
      <c r="G77" s="5">
        <f t="shared" si="17"/>
        <v>266.6</v>
      </c>
      <c r="H77" s="3">
        <f t="shared" si="18"/>
        <v>1126.6</v>
      </c>
      <c r="I77" s="3">
        <f t="shared" si="7"/>
        <v>563.3</v>
      </c>
      <c r="J77" s="3">
        <f t="shared" si="19"/>
        <v>563.3</v>
      </c>
    </row>
    <row r="78" spans="1:10" ht="12.75">
      <c r="A78" s="7" t="s">
        <v>20</v>
      </c>
      <c r="B78" s="6"/>
      <c r="C78" s="6"/>
      <c r="D78" s="6">
        <f aca="true" t="shared" si="20" ref="D78:J78">SUM(D67:D77)</f>
        <v>71</v>
      </c>
      <c r="E78" s="6">
        <f t="shared" si="20"/>
        <v>30</v>
      </c>
      <c r="F78" s="7">
        <f t="shared" si="20"/>
        <v>72240</v>
      </c>
      <c r="G78" s="8">
        <f t="shared" si="20"/>
        <v>22394.4</v>
      </c>
      <c r="H78" s="7">
        <f t="shared" si="20"/>
        <v>94634.4</v>
      </c>
      <c r="I78" s="7">
        <f t="shared" si="20"/>
        <v>47317.2</v>
      </c>
      <c r="J78" s="7">
        <f t="shared" si="20"/>
        <v>47317.2</v>
      </c>
    </row>
    <row r="79" spans="1:10" ht="76.5">
      <c r="A79" s="3" t="s">
        <v>107</v>
      </c>
      <c r="B79" s="3" t="s">
        <v>65</v>
      </c>
      <c r="C79" s="4" t="s">
        <v>35</v>
      </c>
      <c r="D79" s="4">
        <v>4.5</v>
      </c>
      <c r="E79" s="4">
        <v>2</v>
      </c>
      <c r="F79" s="3">
        <f t="shared" si="16"/>
        <v>3870</v>
      </c>
      <c r="G79" s="5">
        <f t="shared" si="17"/>
        <v>1199.7</v>
      </c>
      <c r="H79" s="3">
        <f>F79+G79</f>
        <v>5069.7</v>
      </c>
      <c r="I79" s="3">
        <f t="shared" si="7"/>
        <v>2534.85</v>
      </c>
      <c r="J79" s="3">
        <f t="shared" si="19"/>
        <v>2534.85</v>
      </c>
    </row>
    <row r="80" spans="1:10" ht="12.75">
      <c r="A80" s="3" t="s">
        <v>63</v>
      </c>
      <c r="B80" s="4" t="s">
        <v>15</v>
      </c>
      <c r="C80" s="4" t="s">
        <v>35</v>
      </c>
      <c r="D80" s="4">
        <v>1.5</v>
      </c>
      <c r="E80" s="4">
        <v>1</v>
      </c>
      <c r="F80" s="3">
        <f aca="true" t="shared" si="21" ref="F80:F85">D80*E80*430</f>
        <v>645</v>
      </c>
      <c r="G80" s="5">
        <f t="shared" si="17"/>
        <v>199.95</v>
      </c>
      <c r="H80" s="3">
        <f t="shared" si="18"/>
        <v>844.95</v>
      </c>
      <c r="I80" s="3">
        <f t="shared" si="7"/>
        <v>422.475</v>
      </c>
      <c r="J80" s="3">
        <f t="shared" si="19"/>
        <v>422.475</v>
      </c>
    </row>
    <row r="81" spans="1:10" ht="25.5">
      <c r="A81" s="3" t="s">
        <v>106</v>
      </c>
      <c r="B81" s="4" t="s">
        <v>15</v>
      </c>
      <c r="C81" s="4" t="s">
        <v>27</v>
      </c>
      <c r="D81" s="4">
        <v>2</v>
      </c>
      <c r="E81" s="4">
        <v>3</v>
      </c>
      <c r="F81" s="3">
        <f t="shared" si="21"/>
        <v>2580</v>
      </c>
      <c r="G81" s="5">
        <f t="shared" si="17"/>
        <v>799.8</v>
      </c>
      <c r="H81" s="3">
        <f t="shared" si="18"/>
        <v>3379.8</v>
      </c>
      <c r="I81" s="3">
        <f t="shared" si="7"/>
        <v>1689.9</v>
      </c>
      <c r="J81" s="3">
        <f t="shared" si="19"/>
        <v>1689.9</v>
      </c>
    </row>
    <row r="82" spans="1:10" ht="12.75">
      <c r="A82" s="3" t="s">
        <v>108</v>
      </c>
      <c r="B82" s="4" t="s">
        <v>15</v>
      </c>
      <c r="C82" s="4" t="s">
        <v>18</v>
      </c>
      <c r="D82" s="4">
        <v>1.5</v>
      </c>
      <c r="E82" s="4">
        <v>2</v>
      </c>
      <c r="F82" s="3">
        <f t="shared" si="21"/>
        <v>1290</v>
      </c>
      <c r="G82" s="5">
        <f t="shared" si="17"/>
        <v>399.9</v>
      </c>
      <c r="H82" s="3">
        <f t="shared" si="18"/>
        <v>1689.9</v>
      </c>
      <c r="I82" s="3">
        <f t="shared" si="7"/>
        <v>844.95</v>
      </c>
      <c r="J82" s="3">
        <f t="shared" si="19"/>
        <v>844.95</v>
      </c>
    </row>
    <row r="83" spans="1:10" ht="25.5">
      <c r="A83" s="3" t="s">
        <v>109</v>
      </c>
      <c r="B83" s="4" t="s">
        <v>31</v>
      </c>
      <c r="C83" s="4" t="s">
        <v>18</v>
      </c>
      <c r="D83" s="4">
        <v>2</v>
      </c>
      <c r="E83" s="4">
        <v>2</v>
      </c>
      <c r="F83" s="3">
        <f t="shared" si="21"/>
        <v>1720</v>
      </c>
      <c r="G83" s="5">
        <f t="shared" si="17"/>
        <v>533.2</v>
      </c>
      <c r="H83" s="3">
        <f t="shared" si="18"/>
        <v>2253.2</v>
      </c>
      <c r="I83" s="3">
        <f t="shared" si="7"/>
        <v>1126.6</v>
      </c>
      <c r="J83" s="3">
        <f t="shared" si="19"/>
        <v>1126.6</v>
      </c>
    </row>
    <row r="84" spans="1:11" ht="38.25">
      <c r="A84" s="3" t="s">
        <v>110</v>
      </c>
      <c r="B84" s="4" t="s">
        <v>31</v>
      </c>
      <c r="C84" s="4" t="s">
        <v>80</v>
      </c>
      <c r="D84" s="4">
        <v>3</v>
      </c>
      <c r="E84" s="4">
        <v>5</v>
      </c>
      <c r="F84" s="3">
        <f t="shared" si="21"/>
        <v>6450</v>
      </c>
      <c r="G84" s="5">
        <f t="shared" si="17"/>
        <v>1999.5</v>
      </c>
      <c r="H84" s="3">
        <f>F84+G84</f>
        <v>8449.5</v>
      </c>
      <c r="I84" s="3">
        <f aca="true" t="shared" si="22" ref="I84:I92">H84/2</f>
        <v>4224.75</v>
      </c>
      <c r="J84" s="26">
        <f>H84/2</f>
        <v>4224.75</v>
      </c>
      <c r="K84" s="27"/>
    </row>
    <row r="85" spans="1:11" ht="12.75">
      <c r="A85" s="14" t="s">
        <v>132</v>
      </c>
      <c r="B85" s="4" t="s">
        <v>15</v>
      </c>
      <c r="C85" s="4" t="s">
        <v>136</v>
      </c>
      <c r="D85" s="4">
        <v>12</v>
      </c>
      <c r="E85" s="4">
        <v>2</v>
      </c>
      <c r="F85" s="3">
        <f t="shared" si="21"/>
        <v>10320</v>
      </c>
      <c r="G85" s="5">
        <f t="shared" si="17"/>
        <v>3199.2</v>
      </c>
      <c r="H85" s="3">
        <f>F85+G85</f>
        <v>13519.2</v>
      </c>
      <c r="I85" s="3">
        <f t="shared" si="22"/>
        <v>6759.6</v>
      </c>
      <c r="J85" s="3">
        <f>H85/2</f>
        <v>6759.6</v>
      </c>
      <c r="K85" s="25"/>
    </row>
    <row r="86" spans="1:10" ht="12.75">
      <c r="A86" s="7" t="s">
        <v>20</v>
      </c>
      <c r="B86" s="6"/>
      <c r="C86" s="6"/>
      <c r="D86" s="6">
        <f aca="true" t="shared" si="23" ref="D86:J86">SUM(D79:D85)</f>
        <v>26.5</v>
      </c>
      <c r="E86" s="6">
        <f t="shared" si="23"/>
        <v>17</v>
      </c>
      <c r="F86" s="7">
        <f t="shared" si="23"/>
        <v>26875</v>
      </c>
      <c r="G86" s="8">
        <f t="shared" si="23"/>
        <v>8331.25</v>
      </c>
      <c r="H86" s="7">
        <f t="shared" si="23"/>
        <v>35206.25</v>
      </c>
      <c r="I86" s="7">
        <f t="shared" si="23"/>
        <v>17603.125</v>
      </c>
      <c r="J86" s="7">
        <f t="shared" si="23"/>
        <v>17603.125</v>
      </c>
    </row>
    <row r="87" spans="1:10" ht="25.5">
      <c r="A87" s="3" t="s">
        <v>111</v>
      </c>
      <c r="B87" s="3" t="s">
        <v>66</v>
      </c>
      <c r="C87" s="4"/>
      <c r="D87" s="4">
        <v>11.5</v>
      </c>
      <c r="E87" s="4">
        <v>6</v>
      </c>
      <c r="F87" s="3">
        <f aca="true" t="shared" si="24" ref="F87:F92">D87*E87*430</f>
        <v>29670</v>
      </c>
      <c r="G87" s="5">
        <f t="shared" si="17"/>
        <v>9197.7</v>
      </c>
      <c r="H87" s="3">
        <f t="shared" si="18"/>
        <v>38867.7</v>
      </c>
      <c r="I87" s="3">
        <f t="shared" si="22"/>
        <v>19433.85</v>
      </c>
      <c r="J87" s="3">
        <f t="shared" si="19"/>
        <v>19433.85</v>
      </c>
    </row>
    <row r="88" spans="1:10" ht="12.75">
      <c r="A88" s="3" t="s">
        <v>112</v>
      </c>
      <c r="B88" s="4" t="s">
        <v>15</v>
      </c>
      <c r="C88" s="4"/>
      <c r="D88" s="4">
        <v>1</v>
      </c>
      <c r="E88" s="4">
        <v>2</v>
      </c>
      <c r="F88" s="3">
        <f t="shared" si="24"/>
        <v>860</v>
      </c>
      <c r="G88" s="5">
        <f t="shared" si="17"/>
        <v>266.6</v>
      </c>
      <c r="H88" s="3">
        <f t="shared" si="18"/>
        <v>1126.6</v>
      </c>
      <c r="I88" s="3">
        <f t="shared" si="22"/>
        <v>563.3</v>
      </c>
      <c r="J88" s="3">
        <f t="shared" si="19"/>
        <v>563.3</v>
      </c>
    </row>
    <row r="89" spans="1:10" ht="12.75">
      <c r="A89" s="3" t="s">
        <v>67</v>
      </c>
      <c r="B89" s="4" t="s">
        <v>15</v>
      </c>
      <c r="C89" s="4"/>
      <c r="D89" s="4">
        <v>3</v>
      </c>
      <c r="E89" s="4">
        <v>2</v>
      </c>
      <c r="F89" s="3">
        <f t="shared" si="24"/>
        <v>2580</v>
      </c>
      <c r="G89" s="5">
        <f t="shared" si="17"/>
        <v>799.8</v>
      </c>
      <c r="H89" s="3">
        <f t="shared" si="18"/>
        <v>3379.8</v>
      </c>
      <c r="I89" s="3">
        <f t="shared" si="22"/>
        <v>1689.9</v>
      </c>
      <c r="J89" s="3">
        <f t="shared" si="19"/>
        <v>1689.9</v>
      </c>
    </row>
    <row r="90" spans="1:10" ht="25.5">
      <c r="A90" s="3" t="s">
        <v>113</v>
      </c>
      <c r="B90" s="4" t="s">
        <v>15</v>
      </c>
      <c r="C90" s="4"/>
      <c r="D90" s="4">
        <v>3</v>
      </c>
      <c r="E90" s="4">
        <v>3</v>
      </c>
      <c r="F90" s="3">
        <f t="shared" si="24"/>
        <v>3870</v>
      </c>
      <c r="G90" s="5">
        <f t="shared" si="17"/>
        <v>1199.7</v>
      </c>
      <c r="H90" s="3">
        <f t="shared" si="18"/>
        <v>5069.7</v>
      </c>
      <c r="I90" s="3">
        <f t="shared" si="22"/>
        <v>2534.85</v>
      </c>
      <c r="J90" s="3">
        <f t="shared" si="19"/>
        <v>2534.85</v>
      </c>
    </row>
    <row r="91" spans="1:10" ht="12.75">
      <c r="A91" s="3" t="s">
        <v>68</v>
      </c>
      <c r="B91" s="4" t="s">
        <v>15</v>
      </c>
      <c r="C91" s="4"/>
      <c r="D91" s="4">
        <v>3</v>
      </c>
      <c r="E91" s="4">
        <v>2</v>
      </c>
      <c r="F91" s="3">
        <f t="shared" si="24"/>
        <v>2580</v>
      </c>
      <c r="G91" s="5">
        <f t="shared" si="17"/>
        <v>799.8</v>
      </c>
      <c r="H91" s="3">
        <f t="shared" si="18"/>
        <v>3379.8</v>
      </c>
      <c r="I91" s="3">
        <f t="shared" si="22"/>
        <v>1689.9</v>
      </c>
      <c r="J91" s="3">
        <f t="shared" si="19"/>
        <v>1689.9</v>
      </c>
    </row>
    <row r="92" spans="1:10" ht="12.75">
      <c r="A92" s="3" t="s">
        <v>114</v>
      </c>
      <c r="B92" s="4" t="s">
        <v>15</v>
      </c>
      <c r="C92" s="4"/>
      <c r="D92" s="4">
        <v>6</v>
      </c>
      <c r="E92" s="4">
        <v>3</v>
      </c>
      <c r="F92" s="3">
        <f t="shared" si="24"/>
        <v>7740</v>
      </c>
      <c r="G92" s="5">
        <f t="shared" si="17"/>
        <v>2399.4</v>
      </c>
      <c r="H92" s="3">
        <f>F92+G92</f>
        <v>10139.4</v>
      </c>
      <c r="I92" s="3">
        <f t="shared" si="22"/>
        <v>5069.7</v>
      </c>
      <c r="J92" s="3">
        <f>H92/2</f>
        <v>5069.7</v>
      </c>
    </row>
    <row r="93" spans="1:10" ht="12.75">
      <c r="A93" s="9" t="s">
        <v>20</v>
      </c>
      <c r="B93" s="10"/>
      <c r="C93" s="10"/>
      <c r="D93" s="10">
        <f>SUM(D87:D91)</f>
        <v>21.5</v>
      </c>
      <c r="E93" s="10">
        <f>SUM(E87:E91)</f>
        <v>15</v>
      </c>
      <c r="F93" s="9">
        <f>SUM(F87:F92)</f>
        <v>47300</v>
      </c>
      <c r="G93" s="11">
        <f>SUM(G87:G92)</f>
        <v>14663</v>
      </c>
      <c r="H93" s="9">
        <f t="shared" si="18"/>
        <v>61963</v>
      </c>
      <c r="I93" s="9">
        <f>SUM(I87:I92)</f>
        <v>30981.5</v>
      </c>
      <c r="J93" s="9">
        <f t="shared" si="19"/>
        <v>30981.5</v>
      </c>
    </row>
    <row r="94" spans="1:10" ht="25.5">
      <c r="A94" s="3" t="s">
        <v>72</v>
      </c>
      <c r="B94" s="12" t="s">
        <v>73</v>
      </c>
      <c r="C94" s="12" t="s">
        <v>22</v>
      </c>
      <c r="D94" s="12">
        <v>12</v>
      </c>
      <c r="E94" s="13">
        <v>2</v>
      </c>
      <c r="F94" s="3">
        <f>D94*E94*430</f>
        <v>10320</v>
      </c>
      <c r="G94" s="5">
        <f t="shared" si="17"/>
        <v>3199.2</v>
      </c>
      <c r="H94" s="3">
        <f t="shared" si="18"/>
        <v>13519.2</v>
      </c>
      <c r="I94" s="3">
        <f>H94/2</f>
        <v>6759.6</v>
      </c>
      <c r="J94" s="3">
        <f t="shared" si="19"/>
        <v>6759.6</v>
      </c>
    </row>
    <row r="95" spans="1:10" ht="25.5">
      <c r="A95" s="12" t="s">
        <v>131</v>
      </c>
      <c r="B95" s="12" t="s">
        <v>15</v>
      </c>
      <c r="C95" s="12" t="s">
        <v>22</v>
      </c>
      <c r="D95" s="12">
        <v>12</v>
      </c>
      <c r="E95" s="13">
        <v>2</v>
      </c>
      <c r="F95" s="3">
        <f>D95*E95*430</f>
        <v>10320</v>
      </c>
      <c r="G95" s="5">
        <f t="shared" si="17"/>
        <v>3199.2</v>
      </c>
      <c r="H95" s="12">
        <f t="shared" si="18"/>
        <v>13519.2</v>
      </c>
      <c r="I95" s="12">
        <f>H95/2</f>
        <v>6759.6</v>
      </c>
      <c r="J95" s="12">
        <f t="shared" si="19"/>
        <v>6759.6</v>
      </c>
    </row>
    <row r="96" spans="1:10" ht="12.75">
      <c r="A96" s="7" t="s">
        <v>20</v>
      </c>
      <c r="B96" s="7"/>
      <c r="C96" s="7"/>
      <c r="D96" s="7">
        <f>SUM(D94:D95)</f>
        <v>24</v>
      </c>
      <c r="E96" s="6">
        <f>SUM(E94:E95)</f>
        <v>4</v>
      </c>
      <c r="F96" s="7">
        <f>SUM(F94:F95)</f>
        <v>20640</v>
      </c>
      <c r="G96" s="8">
        <f>SUM(G94:G95)</f>
        <v>6398.4</v>
      </c>
      <c r="H96" s="7">
        <f>SUM(H94:H95)</f>
        <v>27038.4</v>
      </c>
      <c r="I96" s="7">
        <f>H96/2</f>
        <v>13519.2</v>
      </c>
      <c r="J96" s="7">
        <f t="shared" si="19"/>
        <v>13519.2</v>
      </c>
    </row>
    <row r="97" spans="1:10" ht="38.25">
      <c r="A97" s="3" t="s">
        <v>69</v>
      </c>
      <c r="B97" s="3" t="s">
        <v>70</v>
      </c>
      <c r="C97" s="4" t="s">
        <v>33</v>
      </c>
      <c r="D97" s="4">
        <v>8</v>
      </c>
      <c r="E97" s="4">
        <v>9</v>
      </c>
      <c r="F97" s="3">
        <f>D97*E97*430</f>
        <v>30960</v>
      </c>
      <c r="G97" s="5">
        <f t="shared" si="17"/>
        <v>9597.6</v>
      </c>
      <c r="H97" s="3">
        <f t="shared" si="18"/>
        <v>40557.6</v>
      </c>
      <c r="I97" s="3">
        <f>H97/2</f>
        <v>20278.8</v>
      </c>
      <c r="J97" s="3">
        <f t="shared" si="19"/>
        <v>20278.8</v>
      </c>
    </row>
    <row r="98" spans="1:10" ht="25.5">
      <c r="A98" s="3" t="s">
        <v>115</v>
      </c>
      <c r="B98" s="3" t="s">
        <v>15</v>
      </c>
      <c r="C98" s="4" t="s">
        <v>33</v>
      </c>
      <c r="D98" s="4">
        <v>5</v>
      </c>
      <c r="E98" s="4">
        <v>6</v>
      </c>
      <c r="F98" s="3">
        <f>D98*E98*430</f>
        <v>12900</v>
      </c>
      <c r="G98" s="5">
        <f t="shared" si="17"/>
        <v>3999</v>
      </c>
      <c r="H98" s="3">
        <f>F98+G98</f>
        <v>16899</v>
      </c>
      <c r="I98" s="3">
        <f>H98/2</f>
        <v>8449.5</v>
      </c>
      <c r="J98" s="3">
        <f>H98/2</f>
        <v>8449.5</v>
      </c>
    </row>
    <row r="99" spans="1:10" ht="12.75">
      <c r="A99" s="7" t="s">
        <v>20</v>
      </c>
      <c r="B99" s="7"/>
      <c r="C99" s="7"/>
      <c r="D99" s="6">
        <f aca="true" t="shared" si="25" ref="D99:J99">SUM(D97:D98)</f>
        <v>13</v>
      </c>
      <c r="E99" s="6">
        <f t="shared" si="25"/>
        <v>15</v>
      </c>
      <c r="F99" s="7">
        <f t="shared" si="25"/>
        <v>43860</v>
      </c>
      <c r="G99" s="8">
        <f t="shared" si="25"/>
        <v>13596.6</v>
      </c>
      <c r="H99" s="7">
        <f t="shared" si="25"/>
        <v>57456.6</v>
      </c>
      <c r="I99" s="7">
        <f t="shared" si="25"/>
        <v>28728.3</v>
      </c>
      <c r="J99" s="7">
        <f t="shared" si="25"/>
        <v>28728.3</v>
      </c>
    </row>
    <row r="100" spans="1:10" ht="25.5">
      <c r="A100" s="3" t="s">
        <v>120</v>
      </c>
      <c r="B100" s="3" t="s">
        <v>121</v>
      </c>
      <c r="C100" s="3" t="s">
        <v>35</v>
      </c>
      <c r="D100" s="3">
        <v>2</v>
      </c>
      <c r="E100" s="4">
        <v>4</v>
      </c>
      <c r="F100" s="3">
        <f aca="true" t="shared" si="26" ref="F100:F107">D100*E100*430</f>
        <v>3440</v>
      </c>
      <c r="G100" s="5">
        <f t="shared" si="17"/>
        <v>1066.4</v>
      </c>
      <c r="H100" s="3">
        <f t="shared" si="18"/>
        <v>4506.4</v>
      </c>
      <c r="I100" s="3">
        <f aca="true" t="shared" si="27" ref="I100:I107">H100/2</f>
        <v>2253.2</v>
      </c>
      <c r="J100" s="3">
        <f t="shared" si="19"/>
        <v>2253.2</v>
      </c>
    </row>
    <row r="101" spans="1:10" ht="25.5">
      <c r="A101" s="3" t="s">
        <v>122</v>
      </c>
      <c r="B101" s="3" t="s">
        <v>15</v>
      </c>
      <c r="C101" s="3" t="s">
        <v>35</v>
      </c>
      <c r="D101" s="3">
        <v>2</v>
      </c>
      <c r="E101" s="4">
        <v>4</v>
      </c>
      <c r="F101" s="3">
        <f t="shared" si="26"/>
        <v>3440</v>
      </c>
      <c r="G101" s="5">
        <f t="shared" si="17"/>
        <v>1066.4</v>
      </c>
      <c r="H101" s="3">
        <f t="shared" si="18"/>
        <v>4506.4</v>
      </c>
      <c r="I101" s="3">
        <f t="shared" si="27"/>
        <v>2253.2</v>
      </c>
      <c r="J101" s="3">
        <f t="shared" si="19"/>
        <v>2253.2</v>
      </c>
    </row>
    <row r="102" spans="1:10" ht="25.5">
      <c r="A102" s="3" t="s">
        <v>123</v>
      </c>
      <c r="B102" s="3" t="s">
        <v>15</v>
      </c>
      <c r="C102" s="3" t="s">
        <v>35</v>
      </c>
      <c r="D102" s="3">
        <v>3</v>
      </c>
      <c r="E102" s="4">
        <v>4</v>
      </c>
      <c r="F102" s="3">
        <f t="shared" si="26"/>
        <v>5160</v>
      </c>
      <c r="G102" s="5">
        <f t="shared" si="17"/>
        <v>1599.6</v>
      </c>
      <c r="H102" s="3">
        <f t="shared" si="18"/>
        <v>6759.6</v>
      </c>
      <c r="I102" s="3">
        <f t="shared" si="27"/>
        <v>3379.8</v>
      </c>
      <c r="J102" s="3">
        <f t="shared" si="19"/>
        <v>3379.8</v>
      </c>
    </row>
    <row r="103" spans="1:10" ht="25.5">
      <c r="A103" s="3" t="s">
        <v>124</v>
      </c>
      <c r="B103" s="3" t="s">
        <v>15</v>
      </c>
      <c r="C103" s="3" t="s">
        <v>18</v>
      </c>
      <c r="D103" s="3">
        <v>1</v>
      </c>
      <c r="E103" s="4">
        <v>4</v>
      </c>
      <c r="F103" s="3">
        <f t="shared" si="26"/>
        <v>1720</v>
      </c>
      <c r="G103" s="5">
        <f t="shared" si="17"/>
        <v>533.2</v>
      </c>
      <c r="H103" s="3">
        <f t="shared" si="18"/>
        <v>2253.2</v>
      </c>
      <c r="I103" s="3">
        <f t="shared" si="27"/>
        <v>1126.6</v>
      </c>
      <c r="J103" s="3">
        <f t="shared" si="19"/>
        <v>1126.6</v>
      </c>
    </row>
    <row r="104" spans="1:10" ht="12.75">
      <c r="A104" s="3" t="s">
        <v>125</v>
      </c>
      <c r="B104" s="3" t="s">
        <v>15</v>
      </c>
      <c r="C104" s="3" t="s">
        <v>18</v>
      </c>
      <c r="D104" s="3">
        <v>2</v>
      </c>
      <c r="E104" s="4">
        <v>4</v>
      </c>
      <c r="F104" s="3">
        <f t="shared" si="26"/>
        <v>3440</v>
      </c>
      <c r="G104" s="5">
        <f t="shared" si="17"/>
        <v>1066.4</v>
      </c>
      <c r="H104" s="3">
        <f t="shared" si="18"/>
        <v>4506.4</v>
      </c>
      <c r="I104" s="3">
        <f t="shared" si="27"/>
        <v>2253.2</v>
      </c>
      <c r="J104" s="3">
        <f t="shared" si="19"/>
        <v>2253.2</v>
      </c>
    </row>
    <row r="105" spans="1:10" ht="25.5">
      <c r="A105" s="3" t="s">
        <v>126</v>
      </c>
      <c r="B105" s="3" t="s">
        <v>15</v>
      </c>
      <c r="C105" s="3" t="s">
        <v>18</v>
      </c>
      <c r="D105" s="3">
        <v>2</v>
      </c>
      <c r="E105" s="4">
        <v>2</v>
      </c>
      <c r="F105" s="3">
        <f t="shared" si="26"/>
        <v>1720</v>
      </c>
      <c r="G105" s="5">
        <f t="shared" si="17"/>
        <v>533.2</v>
      </c>
      <c r="H105" s="3">
        <f t="shared" si="18"/>
        <v>2253.2</v>
      </c>
      <c r="I105" s="3">
        <f t="shared" si="27"/>
        <v>1126.6</v>
      </c>
      <c r="J105" s="3">
        <f t="shared" si="19"/>
        <v>1126.6</v>
      </c>
    </row>
    <row r="106" spans="1:10" ht="25.5">
      <c r="A106" s="3" t="s">
        <v>127</v>
      </c>
      <c r="B106" s="3" t="s">
        <v>15</v>
      </c>
      <c r="C106" s="3" t="s">
        <v>18</v>
      </c>
      <c r="D106" s="3">
        <v>3</v>
      </c>
      <c r="E106" s="4">
        <v>4</v>
      </c>
      <c r="F106" s="3">
        <f t="shared" si="26"/>
        <v>5160</v>
      </c>
      <c r="G106" s="5">
        <f t="shared" si="17"/>
        <v>1599.6</v>
      </c>
      <c r="H106" s="3">
        <f t="shared" si="18"/>
        <v>6759.6</v>
      </c>
      <c r="I106" s="3">
        <f t="shared" si="27"/>
        <v>3379.8</v>
      </c>
      <c r="J106" s="3">
        <f t="shared" si="19"/>
        <v>3379.8</v>
      </c>
    </row>
    <row r="107" spans="1:10" ht="25.5">
      <c r="A107" s="3" t="s">
        <v>128</v>
      </c>
      <c r="B107" s="3" t="s">
        <v>15</v>
      </c>
      <c r="C107" s="3" t="s">
        <v>18</v>
      </c>
      <c r="D107" s="3">
        <v>2</v>
      </c>
      <c r="E107" s="4">
        <v>4</v>
      </c>
      <c r="F107" s="3">
        <f t="shared" si="26"/>
        <v>3440</v>
      </c>
      <c r="G107" s="5">
        <f t="shared" si="17"/>
        <v>1066.4</v>
      </c>
      <c r="H107" s="3">
        <f t="shared" si="18"/>
        <v>4506.4</v>
      </c>
      <c r="I107" s="3">
        <f t="shared" si="27"/>
        <v>2253.2</v>
      </c>
      <c r="J107" s="3">
        <f t="shared" si="19"/>
        <v>2253.2</v>
      </c>
    </row>
    <row r="108" spans="1:10" ht="12.75">
      <c r="A108" s="7" t="s">
        <v>20</v>
      </c>
      <c r="B108" s="7"/>
      <c r="C108" s="7"/>
      <c r="D108" s="7">
        <f aca="true" t="shared" si="28" ref="D108:J108">SUM(D100:D107)</f>
        <v>17</v>
      </c>
      <c r="E108" s="6">
        <f t="shared" si="28"/>
        <v>30</v>
      </c>
      <c r="F108" s="7">
        <f t="shared" si="28"/>
        <v>27520</v>
      </c>
      <c r="G108" s="8">
        <f>SUM(G100:G107)</f>
        <v>8531.199999999999</v>
      </c>
      <c r="H108" s="7">
        <f>SUM(H100:H107)</f>
        <v>36051.200000000004</v>
      </c>
      <c r="I108" s="7">
        <f t="shared" si="28"/>
        <v>18025.600000000002</v>
      </c>
      <c r="J108" s="7">
        <f t="shared" si="28"/>
        <v>18025.600000000002</v>
      </c>
    </row>
    <row r="109" spans="1:10" ht="25.5">
      <c r="A109" s="3" t="s">
        <v>129</v>
      </c>
      <c r="B109" s="3" t="s">
        <v>130</v>
      </c>
      <c r="C109" s="4" t="s">
        <v>22</v>
      </c>
      <c r="D109" s="4">
        <v>12</v>
      </c>
      <c r="E109" s="4">
        <v>3</v>
      </c>
      <c r="F109" s="3">
        <f>D109*E109*430</f>
        <v>15480</v>
      </c>
      <c r="G109" s="5">
        <f t="shared" si="17"/>
        <v>4798.8</v>
      </c>
      <c r="H109" s="3">
        <f>F109+G109</f>
        <v>20278.8</v>
      </c>
      <c r="I109" s="3">
        <f>H109/2</f>
        <v>10139.4</v>
      </c>
      <c r="J109" s="3">
        <f>H109/2</f>
        <v>10139.4</v>
      </c>
    </row>
    <row r="110" spans="1:10" ht="12.75">
      <c r="A110" s="7" t="s">
        <v>20</v>
      </c>
      <c r="B110" s="6"/>
      <c r="C110" s="6"/>
      <c r="D110" s="6">
        <v>12</v>
      </c>
      <c r="E110" s="6">
        <v>3</v>
      </c>
      <c r="F110" s="7">
        <v>15480</v>
      </c>
      <c r="G110" s="8">
        <f t="shared" si="17"/>
        <v>4798.8</v>
      </c>
      <c r="H110" s="7">
        <f>F110+G110</f>
        <v>20278.8</v>
      </c>
      <c r="I110" s="7">
        <f>H110/2</f>
        <v>10139.4</v>
      </c>
      <c r="J110" s="7">
        <f>H110/2</f>
        <v>10139.4</v>
      </c>
    </row>
    <row r="111" spans="1:11" s="16" customFormat="1" ht="24">
      <c r="A111" s="14" t="s">
        <v>132</v>
      </c>
      <c r="B111" s="14" t="s">
        <v>133</v>
      </c>
      <c r="C111" s="14" t="s">
        <v>22</v>
      </c>
      <c r="D111" s="14">
        <v>12</v>
      </c>
      <c r="E111" s="15">
        <v>1</v>
      </c>
      <c r="F111" s="3">
        <f>D111*E111*430</f>
        <v>5160</v>
      </c>
      <c r="G111" s="5">
        <f t="shared" si="17"/>
        <v>1599.6</v>
      </c>
      <c r="H111" s="14">
        <f>F111+G111</f>
        <v>6759.6</v>
      </c>
      <c r="I111" s="3">
        <f>H111/2</f>
        <v>3379.8</v>
      </c>
      <c r="J111" s="26">
        <f>H111/2</f>
        <v>3379.8</v>
      </c>
      <c r="K111" s="28"/>
    </row>
    <row r="112" spans="1:10" s="16" customFormat="1" ht="13.5" thickBot="1">
      <c r="A112" s="17" t="s">
        <v>20</v>
      </c>
      <c r="B112" s="17"/>
      <c r="C112" s="17"/>
      <c r="D112" s="17">
        <v>12</v>
      </c>
      <c r="E112" s="18">
        <v>1</v>
      </c>
      <c r="F112" s="7">
        <f>D112*E112*430</f>
        <v>5160</v>
      </c>
      <c r="G112" s="8">
        <f t="shared" si="17"/>
        <v>1599.6</v>
      </c>
      <c r="H112" s="17">
        <f>F112+G112</f>
        <v>6759.6</v>
      </c>
      <c r="I112" s="7">
        <f>H112/2</f>
        <v>3379.8</v>
      </c>
      <c r="J112" s="7">
        <f>H112/2</f>
        <v>3379.8</v>
      </c>
    </row>
    <row r="113" spans="1:10" ht="13.5" thickBot="1">
      <c r="A113" s="19" t="s">
        <v>74</v>
      </c>
      <c r="B113" s="20"/>
      <c r="C113" s="20"/>
      <c r="D113" s="20">
        <f>D112+D110+D108+D99+D96+D93+D86+D78+D66+D60+D53+D43+D23+D19+D13</f>
        <v>306.5</v>
      </c>
      <c r="E113" s="20">
        <f>E112+E110+E108+E99+E96+E93+E86+E78+E66+E60+E53+E43+E23+E19+E13</f>
        <v>199</v>
      </c>
      <c r="F113" s="20">
        <f>F112+F110+F108+F99+F96+F93+F86+F78+F66+F60+F53+F43+F23+F19+F13</f>
        <v>637895</v>
      </c>
      <c r="G113" s="20">
        <f>G112+G110+G108+G99+G96+G93+G86+G78+G66+G60+G53+G43+G23+G19+G13</f>
        <v>197747.45</v>
      </c>
      <c r="H113" s="20">
        <f>H112+H110+H108+H99+H96+H93+H86+H78+H66+H60+H53+H43+H23+H19+H13</f>
        <v>835642.45</v>
      </c>
      <c r="I113" s="20">
        <f>I13+I19+I23+I43+I53+I60+I66+I78+I86+I93+I96+I99+I108+I110+I112</f>
        <v>432439.025</v>
      </c>
      <c r="J113" s="20">
        <f>J13+J19+J23+J43+J53+J60+J66+J78+J86+J93+J96+J99+J108+J110+J112</f>
        <v>403203.42499999993</v>
      </c>
    </row>
    <row r="114" spans="1:10" ht="12.75">
      <c r="A114" s="101" t="s">
        <v>76</v>
      </c>
      <c r="B114" s="102"/>
      <c r="C114" s="102"/>
      <c r="D114" s="102"/>
      <c r="E114" s="102"/>
      <c r="F114" s="102"/>
      <c r="G114" s="102"/>
      <c r="H114" s="102"/>
      <c r="I114" s="102"/>
      <c r="J114" s="102"/>
    </row>
    <row r="115" spans="1:10" ht="12.75">
      <c r="A115" s="21"/>
      <c r="B115" s="21"/>
      <c r="C115" s="21"/>
      <c r="D115" s="21"/>
      <c r="E115" s="22"/>
      <c r="F115" s="23"/>
      <c r="G115" s="24"/>
      <c r="H115" s="23"/>
      <c r="J115" s="23"/>
    </row>
    <row r="116" spans="1:10" ht="12.75">
      <c r="A116" s="21"/>
      <c r="B116" s="21"/>
      <c r="C116" s="21"/>
      <c r="D116" s="21"/>
      <c r="E116" s="22"/>
      <c r="F116" s="23"/>
      <c r="G116" s="24"/>
      <c r="H116" s="23"/>
      <c r="I116" s="23"/>
      <c r="J116" s="23"/>
    </row>
    <row r="117" spans="1:10" ht="12.75">
      <c r="A117" s="21"/>
      <c r="B117" s="21"/>
      <c r="C117" s="21"/>
      <c r="D117" s="21"/>
      <c r="E117" s="22"/>
      <c r="F117" s="23"/>
      <c r="G117" s="24"/>
      <c r="H117" s="23"/>
      <c r="I117" s="23"/>
      <c r="J117" s="23"/>
    </row>
    <row r="118" spans="1:10" ht="12.75">
      <c r="A118" s="21"/>
      <c r="B118" s="21"/>
      <c r="C118" s="21"/>
      <c r="D118" s="21"/>
      <c r="E118" s="22"/>
      <c r="F118" s="23"/>
      <c r="G118" s="24"/>
      <c r="H118" s="23"/>
      <c r="I118" s="23"/>
      <c r="J118" s="23"/>
    </row>
    <row r="119" spans="1:10" ht="12.75">
      <c r="A119" s="21"/>
      <c r="B119" s="21"/>
      <c r="C119" s="21"/>
      <c r="D119" s="21"/>
      <c r="E119" s="22"/>
      <c r="F119" s="23"/>
      <c r="G119" s="24"/>
      <c r="H119" s="23"/>
      <c r="I119" s="23"/>
      <c r="J119" s="23"/>
    </row>
    <row r="120" spans="1:10" ht="12.75">
      <c r="A120" s="21"/>
      <c r="B120" s="21"/>
      <c r="C120" s="21"/>
      <c r="D120" s="21"/>
      <c r="E120" s="22"/>
      <c r="F120" s="23"/>
      <c r="G120" s="24"/>
      <c r="H120" s="23"/>
      <c r="I120" s="23"/>
      <c r="J120" s="23"/>
    </row>
    <row r="121" spans="1:10" ht="12.75">
      <c r="A121" s="21"/>
      <c r="B121" s="21"/>
      <c r="C121" s="21"/>
      <c r="D121" s="21"/>
      <c r="E121" s="22"/>
      <c r="F121" s="23"/>
      <c r="G121" s="24"/>
      <c r="H121" s="23"/>
      <c r="I121" s="23"/>
      <c r="J121" s="23"/>
    </row>
    <row r="122" spans="1:10" ht="12.75">
      <c r="A122" s="100" t="s">
        <v>134</v>
      </c>
      <c r="B122" s="100"/>
      <c r="C122" s="21"/>
      <c r="D122" s="21"/>
      <c r="E122" s="22"/>
      <c r="F122" s="23"/>
      <c r="G122" s="24"/>
      <c r="H122" s="103" t="s">
        <v>135</v>
      </c>
      <c r="I122" s="103"/>
      <c r="J122" s="23"/>
    </row>
    <row r="123" spans="1:10" ht="12.75">
      <c r="A123" s="21"/>
      <c r="B123" s="21"/>
      <c r="C123" s="21"/>
      <c r="D123" s="21"/>
      <c r="E123" s="22"/>
      <c r="F123" s="23"/>
      <c r="G123" s="24"/>
      <c r="H123" s="23"/>
      <c r="I123" s="23"/>
      <c r="J123" s="23"/>
    </row>
    <row r="124" spans="1:10" ht="12.75">
      <c r="A124" s="21"/>
      <c r="B124" s="21"/>
      <c r="C124" s="21"/>
      <c r="D124" s="21"/>
      <c r="E124" s="22"/>
      <c r="F124" s="23"/>
      <c r="G124" s="24"/>
      <c r="H124" s="23"/>
      <c r="I124" s="23"/>
      <c r="J124" s="23"/>
    </row>
    <row r="125" spans="1:10" ht="12.75">
      <c r="A125" s="21"/>
      <c r="B125" s="21"/>
      <c r="C125" s="21"/>
      <c r="D125" s="21"/>
      <c r="E125" s="22"/>
      <c r="F125" s="23"/>
      <c r="G125" s="24"/>
      <c r="H125" s="23"/>
      <c r="I125" s="23"/>
      <c r="J125" s="23"/>
    </row>
    <row r="126" spans="1:10" ht="12.75">
      <c r="A126" s="21"/>
      <c r="B126" s="21"/>
      <c r="C126" s="21"/>
      <c r="D126" s="21"/>
      <c r="E126" s="22"/>
      <c r="F126" s="23"/>
      <c r="G126" s="24"/>
      <c r="H126" s="23"/>
      <c r="I126" s="23"/>
      <c r="J126" s="23"/>
    </row>
    <row r="127" spans="1:10" ht="12.75">
      <c r="A127" s="21"/>
      <c r="B127" s="21"/>
      <c r="C127" s="21"/>
      <c r="D127" s="21"/>
      <c r="E127" s="22"/>
      <c r="F127" s="23"/>
      <c r="G127" s="24"/>
      <c r="H127" s="23"/>
      <c r="I127" s="23"/>
      <c r="J127" s="23"/>
    </row>
    <row r="128" spans="1:10" ht="12.75">
      <c r="A128" s="21"/>
      <c r="B128" s="21"/>
      <c r="C128" s="21"/>
      <c r="D128" s="21"/>
      <c r="E128" s="22"/>
      <c r="F128" s="23"/>
      <c r="G128" s="24"/>
      <c r="H128" s="23"/>
      <c r="I128" s="23"/>
      <c r="J128" s="23"/>
    </row>
    <row r="129" spans="1:10" ht="12.75">
      <c r="A129" s="21"/>
      <c r="B129" s="21"/>
      <c r="C129" s="21"/>
      <c r="D129" s="21"/>
      <c r="E129" s="22"/>
      <c r="F129" s="23"/>
      <c r="G129" s="24"/>
      <c r="H129" s="23"/>
      <c r="I129" s="23"/>
      <c r="J129" s="23"/>
    </row>
    <row r="130" spans="1:10" ht="12.75">
      <c r="A130" s="21"/>
      <c r="B130" s="21"/>
      <c r="C130" s="21"/>
      <c r="D130" s="21"/>
      <c r="E130" s="22"/>
      <c r="F130" s="23"/>
      <c r="G130" s="24"/>
      <c r="H130" s="23"/>
      <c r="I130" s="23"/>
      <c r="J130" s="23"/>
    </row>
    <row r="131" spans="1:10" ht="12.75">
      <c r="A131" s="21"/>
      <c r="B131" s="21"/>
      <c r="C131" s="21"/>
      <c r="D131" s="21"/>
      <c r="E131" s="22"/>
      <c r="F131" s="23"/>
      <c r="G131" s="24"/>
      <c r="H131" s="23"/>
      <c r="I131" s="23"/>
      <c r="J131" s="23"/>
    </row>
    <row r="132" spans="1:10" ht="12.75">
      <c r="A132" s="21"/>
      <c r="B132" s="21"/>
      <c r="C132" s="21"/>
      <c r="D132" s="21"/>
      <c r="E132" s="22"/>
      <c r="F132" s="23"/>
      <c r="G132" s="24"/>
      <c r="H132" s="23"/>
      <c r="I132" s="23"/>
      <c r="J132" s="23"/>
    </row>
    <row r="133" spans="1:10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1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1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1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1"/>
      <c r="B137" s="22"/>
      <c r="C137" s="22"/>
      <c r="D137" s="22"/>
      <c r="E137" s="22"/>
      <c r="F137" s="22"/>
      <c r="G137" s="22"/>
      <c r="H137" s="22"/>
      <c r="I137" s="22"/>
      <c r="J137" s="22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</sheetData>
  <sheetProtection/>
  <mergeCells count="13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122:B122"/>
    <mergeCell ref="A114:J114"/>
    <mergeCell ref="H122:I12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19.00390625" style="0" customWidth="1"/>
    <col min="2" max="2" width="18.625" style="0" customWidth="1"/>
    <col min="3" max="3" width="9.125" style="0" customWidth="1"/>
    <col min="4" max="5" width="18.625" style="0" customWidth="1"/>
    <col min="6" max="6" width="18.875" style="0" customWidth="1"/>
    <col min="8" max="8" width="14.875" style="0" customWidth="1"/>
    <col min="9" max="9" width="12.00390625" style="0" customWidth="1"/>
  </cols>
  <sheetData>
    <row r="1" spans="1:9" s="38" customFormat="1" ht="12" customHeight="1">
      <c r="A1" s="36" t="s">
        <v>137</v>
      </c>
      <c r="B1" s="36" t="s">
        <v>155</v>
      </c>
      <c r="C1" s="1" t="s">
        <v>138</v>
      </c>
      <c r="D1" s="36" t="s">
        <v>156</v>
      </c>
      <c r="E1" s="37" t="s">
        <v>139</v>
      </c>
      <c r="F1" s="37" t="s">
        <v>140</v>
      </c>
      <c r="G1" s="36"/>
      <c r="H1" s="37" t="s">
        <v>141</v>
      </c>
      <c r="I1" s="36" t="s">
        <v>20</v>
      </c>
    </row>
    <row r="2" spans="1:10" s="2" customFormat="1" ht="12" customHeight="1">
      <c r="A2" s="33" t="s">
        <v>142</v>
      </c>
      <c r="B2" s="33">
        <v>15209.1</v>
      </c>
      <c r="C2" s="34">
        <f>B2*100/B17</f>
        <v>3.783162180924805</v>
      </c>
      <c r="D2" s="35">
        <f>A22*C2/100</f>
        <v>5674.743271387208</v>
      </c>
      <c r="E2" s="34">
        <f>D2/281.65</f>
        <v>20.148209733311585</v>
      </c>
      <c r="F2" s="34">
        <f>E2/12</f>
        <v>1.6790174777759654</v>
      </c>
      <c r="G2" s="33">
        <v>2</v>
      </c>
      <c r="H2" s="33">
        <f>G2*281.65*12</f>
        <v>6759.599999999999</v>
      </c>
      <c r="I2" s="33">
        <f>H2*2</f>
        <v>13519.199999999999</v>
      </c>
      <c r="J2" s="32"/>
    </row>
    <row r="3" spans="1:9" ht="12.75">
      <c r="A3" s="33" t="s">
        <v>143</v>
      </c>
      <c r="B3" s="33">
        <v>10984.35</v>
      </c>
      <c r="C3" s="34">
        <f>B3/B17*100</f>
        <v>2.7322837973345813</v>
      </c>
      <c r="D3" s="35">
        <f>A22*C3/100</f>
        <v>4098.425696001872</v>
      </c>
      <c r="E3" s="34">
        <f aca="true" t="shared" si="0" ref="E3:E16">D3/281.65</f>
        <v>14.5514848073917</v>
      </c>
      <c r="F3" s="34">
        <f aca="true" t="shared" si="1" ref="F3:F16">E3/12</f>
        <v>1.2126237339493084</v>
      </c>
      <c r="G3" s="33">
        <v>2</v>
      </c>
      <c r="H3" s="33">
        <f aca="true" t="shared" si="2" ref="H3:H16">G3*281.65*12</f>
        <v>6759.599999999999</v>
      </c>
      <c r="I3" s="33">
        <f aca="true" t="shared" si="3" ref="I3:I16">H3*2</f>
        <v>13519.199999999999</v>
      </c>
    </row>
    <row r="4" spans="1:9" ht="12.75">
      <c r="A4" s="33" t="s">
        <v>144</v>
      </c>
      <c r="B4" s="33">
        <v>2816.5</v>
      </c>
      <c r="C4" s="34">
        <f>B4/B17*100</f>
        <v>0.700585589060149</v>
      </c>
      <c r="D4" s="35">
        <f>A22*C4/100</f>
        <v>1050.8783835902236</v>
      </c>
      <c r="E4" s="34">
        <f t="shared" si="0"/>
        <v>3.7311499506132564</v>
      </c>
      <c r="F4" s="34">
        <f t="shared" si="1"/>
        <v>0.3109291625511047</v>
      </c>
      <c r="G4" s="33">
        <v>2</v>
      </c>
      <c r="H4" s="33">
        <f t="shared" si="2"/>
        <v>6759.599999999999</v>
      </c>
      <c r="I4" s="33">
        <f t="shared" si="3"/>
        <v>13519.199999999999</v>
      </c>
    </row>
    <row r="5" spans="1:9" ht="12.75">
      <c r="A5" s="33" t="s">
        <v>151</v>
      </c>
      <c r="B5" s="33">
        <v>148958.3</v>
      </c>
      <c r="C5" s="34">
        <f>B5/B17*100</f>
        <v>37.05238357922897</v>
      </c>
      <c r="D5" s="35">
        <f>A22*C5/100</f>
        <v>55578.57536884346</v>
      </c>
      <c r="E5" s="34">
        <f t="shared" si="0"/>
        <v>197.3320623782832</v>
      </c>
      <c r="F5" s="34">
        <f t="shared" si="1"/>
        <v>16.444338531523602</v>
      </c>
      <c r="G5" s="33">
        <v>10</v>
      </c>
      <c r="H5" s="33">
        <v>34663.28</v>
      </c>
      <c r="I5" s="33">
        <f t="shared" si="3"/>
        <v>69326.56</v>
      </c>
    </row>
    <row r="6" spans="1:9" ht="12.75">
      <c r="A6" s="33" t="s">
        <v>145</v>
      </c>
      <c r="B6" s="33">
        <v>35769.55</v>
      </c>
      <c r="C6" s="34">
        <f>B6/B17*100</f>
        <v>8.897436981063892</v>
      </c>
      <c r="D6" s="35">
        <f>A22*C6/100</f>
        <v>13346.155471595837</v>
      </c>
      <c r="E6" s="34">
        <f t="shared" si="0"/>
        <v>47.38560437278835</v>
      </c>
      <c r="F6" s="34">
        <f t="shared" si="1"/>
        <v>3.948800364399029</v>
      </c>
      <c r="G6" s="33">
        <v>4</v>
      </c>
      <c r="H6" s="33">
        <f t="shared" si="2"/>
        <v>13519.199999999999</v>
      </c>
      <c r="I6" s="33">
        <f t="shared" si="3"/>
        <v>27038.399999999998</v>
      </c>
    </row>
    <row r="7" spans="1:9" ht="12.75">
      <c r="A7" s="33" t="s">
        <v>146</v>
      </c>
      <c r="B7" s="33">
        <v>5633</v>
      </c>
      <c r="C7" s="34">
        <f>B7/B17*100</f>
        <v>1.401171178120298</v>
      </c>
      <c r="D7" s="35">
        <f>A22*C7/100</f>
        <v>2101.7567671804472</v>
      </c>
      <c r="E7" s="34">
        <f t="shared" si="0"/>
        <v>7.462299901226513</v>
      </c>
      <c r="F7" s="34">
        <f t="shared" si="1"/>
        <v>0.6218583251022094</v>
      </c>
      <c r="G7" s="33">
        <v>2</v>
      </c>
      <c r="H7" s="33">
        <f t="shared" si="2"/>
        <v>6759.599999999999</v>
      </c>
      <c r="I7" s="33">
        <f t="shared" si="3"/>
        <v>13519.199999999999</v>
      </c>
    </row>
    <row r="8" spans="1:9" ht="12.75">
      <c r="A8" s="33" t="s">
        <v>147</v>
      </c>
      <c r="B8" s="33">
        <v>12955.9</v>
      </c>
      <c r="C8" s="34">
        <f>B8/B17*100</f>
        <v>3.2226937096766854</v>
      </c>
      <c r="D8" s="35">
        <f>A22*C8/100</f>
        <v>4834.040564515029</v>
      </c>
      <c r="E8" s="34">
        <f t="shared" si="0"/>
        <v>17.16328977282098</v>
      </c>
      <c r="F8" s="34">
        <f t="shared" si="1"/>
        <v>1.4302741477350818</v>
      </c>
      <c r="G8" s="33">
        <v>2</v>
      </c>
      <c r="H8" s="33">
        <f t="shared" si="2"/>
        <v>6759.599999999999</v>
      </c>
      <c r="I8" s="33">
        <f t="shared" si="3"/>
        <v>13519.199999999999</v>
      </c>
    </row>
    <row r="9" spans="1:9" ht="12.75">
      <c r="A9" s="33" t="s">
        <v>148</v>
      </c>
      <c r="B9" s="33">
        <v>17603.13</v>
      </c>
      <c r="C9" s="34">
        <f>B9/B17*100</f>
        <v>4.3786611753425815</v>
      </c>
      <c r="D9" s="35">
        <f>A22*C9/100</f>
        <v>6567.9917630138725</v>
      </c>
      <c r="E9" s="34">
        <f t="shared" si="0"/>
        <v>23.319693815067897</v>
      </c>
      <c r="F9" s="34">
        <f t="shared" si="1"/>
        <v>1.9433078179223247</v>
      </c>
      <c r="G9" s="33">
        <v>3</v>
      </c>
      <c r="H9" s="33">
        <f t="shared" si="2"/>
        <v>10139.4</v>
      </c>
      <c r="I9" s="33">
        <f t="shared" si="3"/>
        <v>20278.8</v>
      </c>
    </row>
    <row r="10" spans="1:9" ht="12.75">
      <c r="A10" s="33" t="s">
        <v>149</v>
      </c>
      <c r="B10" s="33">
        <v>30981.5</v>
      </c>
      <c r="C10" s="34">
        <f>B10/B17*100</f>
        <v>7.706441479661639</v>
      </c>
      <c r="D10" s="35">
        <f>A22*C10/100</f>
        <v>11559.662219492458</v>
      </c>
      <c r="E10" s="34">
        <f t="shared" si="0"/>
        <v>41.04264945674582</v>
      </c>
      <c r="F10" s="34">
        <f t="shared" si="1"/>
        <v>3.4202207880621516</v>
      </c>
      <c r="G10" s="33">
        <v>3</v>
      </c>
      <c r="H10" s="33">
        <f t="shared" si="2"/>
        <v>10139.4</v>
      </c>
      <c r="I10" s="33">
        <f t="shared" si="3"/>
        <v>20278.8</v>
      </c>
    </row>
    <row r="11" spans="1:9" ht="12.75">
      <c r="A11" s="33" t="s">
        <v>150</v>
      </c>
      <c r="B11" s="33">
        <v>47317.2</v>
      </c>
      <c r="C11" s="34">
        <f>B11/B17*100</f>
        <v>11.769837896210502</v>
      </c>
      <c r="D11" s="35">
        <f>A22*C11/100</f>
        <v>17654.75684431575</v>
      </c>
      <c r="E11" s="34">
        <f t="shared" si="0"/>
        <v>62.68331917030269</v>
      </c>
      <c r="F11" s="34">
        <f t="shared" si="1"/>
        <v>5.223609930858557</v>
      </c>
      <c r="G11" s="33">
        <v>4</v>
      </c>
      <c r="H11" s="33">
        <f t="shared" si="2"/>
        <v>13519.199999999999</v>
      </c>
      <c r="I11" s="33">
        <f t="shared" si="3"/>
        <v>27038.399999999998</v>
      </c>
    </row>
    <row r="12" spans="1:9" ht="12.75">
      <c r="A12" s="33" t="s">
        <v>73</v>
      </c>
      <c r="B12" s="33">
        <v>13519.2</v>
      </c>
      <c r="C12" s="34">
        <f>B12/B17*100</f>
        <v>3.362810827488715</v>
      </c>
      <c r="D12" s="35">
        <f>A22*C12/100</f>
        <v>5044.216241233073</v>
      </c>
      <c r="E12" s="34">
        <f t="shared" si="0"/>
        <v>17.909519762943628</v>
      </c>
      <c r="F12" s="34">
        <f t="shared" si="1"/>
        <v>1.4924599802453022</v>
      </c>
      <c r="G12" s="33">
        <v>2</v>
      </c>
      <c r="H12" s="33">
        <f t="shared" si="2"/>
        <v>6759.599999999999</v>
      </c>
      <c r="I12" s="33">
        <f t="shared" si="3"/>
        <v>13519.199999999999</v>
      </c>
    </row>
    <row r="13" spans="1:9" ht="12.75">
      <c r="A13" s="33" t="s">
        <v>152</v>
      </c>
      <c r="B13" s="33">
        <v>28728.3</v>
      </c>
      <c r="C13" s="34">
        <f>B13/B17*100</f>
        <v>7.14597300841352</v>
      </c>
      <c r="D13" s="35">
        <f>A22*C13/100</f>
        <v>10718.95951262028</v>
      </c>
      <c r="E13" s="34">
        <f t="shared" si="0"/>
        <v>38.05772949625521</v>
      </c>
      <c r="F13" s="34">
        <f t="shared" si="1"/>
        <v>3.171477458021268</v>
      </c>
      <c r="G13" s="33">
        <v>2</v>
      </c>
      <c r="H13" s="33">
        <f t="shared" si="2"/>
        <v>6759.599999999999</v>
      </c>
      <c r="I13" s="33">
        <f t="shared" si="3"/>
        <v>13519.199999999999</v>
      </c>
    </row>
    <row r="14" spans="1:9" ht="12.75">
      <c r="A14" s="33" t="s">
        <v>121</v>
      </c>
      <c r="B14" s="33">
        <v>18025.6</v>
      </c>
      <c r="C14" s="34">
        <f>B14/B17*100</f>
        <v>4.483747769984953</v>
      </c>
      <c r="D14" s="35">
        <f>A22*C14/100</f>
        <v>6725.621654977429</v>
      </c>
      <c r="E14" s="34">
        <f t="shared" si="0"/>
        <v>23.879359683924836</v>
      </c>
      <c r="F14" s="34">
        <f t="shared" si="1"/>
        <v>1.9899466403270696</v>
      </c>
      <c r="G14" s="33">
        <v>3</v>
      </c>
      <c r="H14" s="33">
        <f t="shared" si="2"/>
        <v>10139.4</v>
      </c>
      <c r="I14" s="33">
        <f t="shared" si="3"/>
        <v>20278.8</v>
      </c>
    </row>
    <row r="15" spans="1:9" ht="12.75">
      <c r="A15" s="33" t="s">
        <v>153</v>
      </c>
      <c r="B15" s="33">
        <v>10139.4</v>
      </c>
      <c r="C15" s="34">
        <f>B15/B17*100</f>
        <v>2.5221081206165366</v>
      </c>
      <c r="D15" s="35">
        <f>A22*C15/100</f>
        <v>3783.162180924805</v>
      </c>
      <c r="E15" s="34">
        <f t="shared" si="0"/>
        <v>13.432139822207724</v>
      </c>
      <c r="F15" s="34">
        <f t="shared" si="1"/>
        <v>1.119344985183977</v>
      </c>
      <c r="G15" s="33">
        <v>2</v>
      </c>
      <c r="H15" s="33">
        <f t="shared" si="2"/>
        <v>6759.599999999999</v>
      </c>
      <c r="I15" s="33">
        <f t="shared" si="3"/>
        <v>13519.199999999999</v>
      </c>
    </row>
    <row r="16" spans="1:9" ht="13.5" thickBot="1">
      <c r="A16" s="39" t="s">
        <v>154</v>
      </c>
      <c r="B16" s="39">
        <v>3379.8</v>
      </c>
      <c r="C16" s="40">
        <f>B16/B17*100</f>
        <v>0.8407027068721787</v>
      </c>
      <c r="D16" s="41">
        <f>A22*C16/100</f>
        <v>1261.0540603082682</v>
      </c>
      <c r="E16" s="40">
        <f t="shared" si="0"/>
        <v>4.477379940735907</v>
      </c>
      <c r="F16" s="40">
        <f t="shared" si="1"/>
        <v>0.37311499506132556</v>
      </c>
      <c r="G16" s="39">
        <v>1</v>
      </c>
      <c r="H16" s="39">
        <f t="shared" si="2"/>
        <v>3379.7999999999997</v>
      </c>
      <c r="I16" s="39">
        <f t="shared" si="3"/>
        <v>6759.599999999999</v>
      </c>
    </row>
    <row r="17" spans="1:9" s="29" customFormat="1" ht="13.5" thickBot="1">
      <c r="A17" s="42" t="s">
        <v>20</v>
      </c>
      <c r="B17" s="43">
        <f aca="true" t="shared" si="4" ref="B17:I17">SUM(B2:B16)</f>
        <v>402020.82999999996</v>
      </c>
      <c r="C17" s="44">
        <f t="shared" si="4"/>
        <v>100.00000000000001</v>
      </c>
      <c r="D17" s="45">
        <f t="shared" si="4"/>
        <v>150000.00000000003</v>
      </c>
      <c r="E17" s="44">
        <f t="shared" si="4"/>
        <v>532.5758920646193</v>
      </c>
      <c r="F17" s="44">
        <f t="shared" si="4"/>
        <v>44.38132433871828</v>
      </c>
      <c r="G17" s="43">
        <f t="shared" si="4"/>
        <v>44</v>
      </c>
      <c r="H17" s="43">
        <f t="shared" si="4"/>
        <v>149576.48</v>
      </c>
      <c r="I17" s="46">
        <f t="shared" si="4"/>
        <v>299152.96</v>
      </c>
    </row>
    <row r="20" ht="13.5" thickBot="1">
      <c r="F20" t="s">
        <v>1</v>
      </c>
    </row>
    <row r="21" ht="12.75">
      <c r="A21" s="30" t="s">
        <v>157</v>
      </c>
    </row>
    <row r="22" ht="13.5" thickBot="1">
      <c r="A22" s="31">
        <v>150000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selection activeCell="J7" sqref="J7"/>
    </sheetView>
  </sheetViews>
  <sheetFormatPr defaultColWidth="9.00390625" defaultRowHeight="12.75" outlineLevelRow="1"/>
  <cols>
    <col min="1" max="1" width="3.125" style="0" customWidth="1"/>
    <col min="2" max="2" width="20.625" style="48" customWidth="1"/>
    <col min="3" max="3" width="28.50390625" style="0" customWidth="1"/>
    <col min="4" max="4" width="9.625" style="0" customWidth="1"/>
    <col min="5" max="5" width="8.375" style="0" customWidth="1"/>
    <col min="6" max="6" width="6.375" style="0" customWidth="1"/>
    <col min="7" max="7" width="11.00390625" style="2" customWidth="1"/>
    <col min="8" max="8" width="9.875" style="2" customWidth="1"/>
    <col min="9" max="9" width="11.375" style="2" customWidth="1"/>
    <col min="10" max="10" width="12.375" style="2" customWidth="1"/>
    <col min="11" max="11" width="11.875" style="2" customWidth="1"/>
    <col min="12" max="12" width="11.625" style="2" customWidth="1"/>
  </cols>
  <sheetData>
    <row r="1" ht="12.75">
      <c r="C1" t="s">
        <v>202</v>
      </c>
    </row>
    <row r="2" spans="2:10" ht="13.5" thickBot="1">
      <c r="B2" s="51"/>
      <c r="C2" s="52"/>
      <c r="D2" s="52"/>
      <c r="E2" s="52"/>
      <c r="F2" s="52"/>
      <c r="G2" s="53"/>
      <c r="H2" s="53"/>
      <c r="I2" s="53"/>
      <c r="J2" s="53"/>
    </row>
    <row r="3" spans="1:14" ht="36.75" customHeight="1">
      <c r="A3" s="124" t="s">
        <v>175</v>
      </c>
      <c r="B3" s="116" t="s">
        <v>167</v>
      </c>
      <c r="C3" s="118" t="s">
        <v>158</v>
      </c>
      <c r="D3" s="116" t="s">
        <v>168</v>
      </c>
      <c r="E3" s="116" t="s">
        <v>0</v>
      </c>
      <c r="F3" s="122" t="s">
        <v>160</v>
      </c>
      <c r="G3" s="116" t="s">
        <v>5</v>
      </c>
      <c r="H3" s="116" t="s">
        <v>177</v>
      </c>
      <c r="I3" s="116" t="s">
        <v>163</v>
      </c>
      <c r="J3" s="116" t="s">
        <v>164</v>
      </c>
      <c r="K3" s="120" t="s">
        <v>6</v>
      </c>
      <c r="L3" s="121"/>
      <c r="N3" s="50"/>
    </row>
    <row r="4" spans="1:12" ht="13.5" thickBot="1">
      <c r="A4" s="125"/>
      <c r="B4" s="117"/>
      <c r="C4" s="119"/>
      <c r="D4" s="117"/>
      <c r="E4" s="117"/>
      <c r="F4" s="123"/>
      <c r="G4" s="117"/>
      <c r="H4" s="117"/>
      <c r="I4" s="117"/>
      <c r="J4" s="117"/>
      <c r="K4" s="58" t="s">
        <v>2</v>
      </c>
      <c r="L4" s="59" t="s">
        <v>7</v>
      </c>
    </row>
    <row r="5" spans="1:12" ht="48" outlineLevel="1">
      <c r="A5" s="107">
        <v>1</v>
      </c>
      <c r="B5" s="111" t="s">
        <v>162</v>
      </c>
      <c r="C5" s="60" t="s">
        <v>201</v>
      </c>
      <c r="D5" s="61" t="s">
        <v>174</v>
      </c>
      <c r="E5" s="62">
        <v>16092</v>
      </c>
      <c r="F5" s="62">
        <v>47</v>
      </c>
      <c r="G5" s="63">
        <f>E5*6.06</f>
        <v>97517.51999999999</v>
      </c>
      <c r="H5" s="63">
        <f>G5*7.68/100</f>
        <v>7489.345535999999</v>
      </c>
      <c r="I5" s="63">
        <f>SUM(G5:H5)*30.98/100</f>
        <v>32531.126943052794</v>
      </c>
      <c r="J5" s="63">
        <f>SUM(G5:I5)</f>
        <v>137537.99247905277</v>
      </c>
      <c r="K5" s="63">
        <f>J5*40/100</f>
        <v>55015.19699162111</v>
      </c>
      <c r="L5" s="64">
        <f>J5*60/100</f>
        <v>82522.79548743166</v>
      </c>
    </row>
    <row r="6" spans="1:12" ht="13.5" thickBot="1">
      <c r="A6" s="108"/>
      <c r="B6" s="112"/>
      <c r="C6" s="65"/>
      <c r="D6" s="65" t="s">
        <v>176</v>
      </c>
      <c r="E6" s="66">
        <f>SUM(E5)</f>
        <v>16092</v>
      </c>
      <c r="F6" s="66">
        <f aca="true" t="shared" si="0" ref="F6:L6">SUM(F5)</f>
        <v>47</v>
      </c>
      <c r="G6" s="67">
        <f t="shared" si="0"/>
        <v>97517.51999999999</v>
      </c>
      <c r="H6" s="67">
        <f t="shared" si="0"/>
        <v>7489.345535999999</v>
      </c>
      <c r="I6" s="67">
        <f t="shared" si="0"/>
        <v>32531.126943052794</v>
      </c>
      <c r="J6" s="90">
        <f t="shared" si="0"/>
        <v>137537.99247905277</v>
      </c>
      <c r="K6" s="67">
        <f t="shared" si="0"/>
        <v>55015.19699162111</v>
      </c>
      <c r="L6" s="68">
        <f t="shared" si="0"/>
        <v>82522.79548743166</v>
      </c>
    </row>
    <row r="7" spans="1:12" ht="48.75" outlineLevel="1" thickBot="1">
      <c r="A7" s="107">
        <v>2</v>
      </c>
      <c r="B7" s="111" t="s">
        <v>161</v>
      </c>
      <c r="C7" s="60" t="s">
        <v>201</v>
      </c>
      <c r="D7" s="69" t="s">
        <v>174</v>
      </c>
      <c r="E7" s="62">
        <v>4064</v>
      </c>
      <c r="F7" s="62">
        <v>12</v>
      </c>
      <c r="G7" s="63">
        <f>E7*6.06</f>
        <v>24627.84</v>
      </c>
      <c r="H7" s="63">
        <f>G7*7.68/100</f>
        <v>1891.418112</v>
      </c>
      <c r="I7" s="63">
        <f>SUM(G7:H7)*30.98/100</f>
        <v>8215.6661630976</v>
      </c>
      <c r="J7" s="70">
        <f>SUM(G7:I7)</f>
        <v>34734.9242750976</v>
      </c>
      <c r="K7" s="63">
        <f>J7*40/100</f>
        <v>13893.96971003904</v>
      </c>
      <c r="L7" s="64">
        <f>J7*60/100</f>
        <v>20840.954565058557</v>
      </c>
    </row>
    <row r="8" spans="1:12" ht="48.75" outlineLevel="1" thickBot="1">
      <c r="A8" s="113"/>
      <c r="B8" s="114"/>
      <c r="C8" s="71" t="s">
        <v>203</v>
      </c>
      <c r="D8" s="72" t="s">
        <v>174</v>
      </c>
      <c r="E8" s="73">
        <v>2032</v>
      </c>
      <c r="F8" s="73">
        <v>6</v>
      </c>
      <c r="G8" s="63">
        <f>E8*6.06</f>
        <v>12313.92</v>
      </c>
      <c r="H8" s="63">
        <f>G8*7.68/100</f>
        <v>945.709056</v>
      </c>
      <c r="I8" s="63">
        <f>SUM(G8:H8)*30.98/100</f>
        <v>4107.8330815488</v>
      </c>
      <c r="J8" s="70">
        <f>SUM(G8:I8)</f>
        <v>17367.4621375488</v>
      </c>
      <c r="K8" s="63">
        <f>J8*40/100</f>
        <v>6946.98485501952</v>
      </c>
      <c r="L8" s="64">
        <f>J8*60/100</f>
        <v>10420.477282529278</v>
      </c>
    </row>
    <row r="9" spans="1:12" ht="48" outlineLevel="1">
      <c r="A9" s="113"/>
      <c r="B9" s="114"/>
      <c r="C9" s="74" t="s">
        <v>178</v>
      </c>
      <c r="D9" s="72" t="s">
        <v>174</v>
      </c>
      <c r="E9" s="75">
        <v>2032</v>
      </c>
      <c r="F9" s="75">
        <v>6</v>
      </c>
      <c r="G9" s="63">
        <f>E9*6.06</f>
        <v>12313.92</v>
      </c>
      <c r="H9" s="63">
        <f>G9*7.68/100</f>
        <v>945.709056</v>
      </c>
      <c r="I9" s="63">
        <f>SUM(G9:H9)*30.98/100</f>
        <v>4107.8330815488</v>
      </c>
      <c r="J9" s="70">
        <f>SUM(G9:I9)</f>
        <v>17367.4621375488</v>
      </c>
      <c r="K9" s="63">
        <f>J9*40/100</f>
        <v>6946.98485501952</v>
      </c>
      <c r="L9" s="64">
        <f>J9*60/100</f>
        <v>10420.477282529278</v>
      </c>
    </row>
    <row r="10" spans="1:12" ht="13.5" thickBot="1">
      <c r="A10" s="108"/>
      <c r="B10" s="112"/>
      <c r="C10" s="65"/>
      <c r="D10" s="65" t="s">
        <v>176</v>
      </c>
      <c r="E10" s="66">
        <f aca="true" t="shared" si="1" ref="E10:L10">SUM(E7:E9)</f>
        <v>8128</v>
      </c>
      <c r="F10" s="66">
        <f t="shared" si="1"/>
        <v>24</v>
      </c>
      <c r="G10" s="67">
        <f t="shared" si="1"/>
        <v>49255.68</v>
      </c>
      <c r="H10" s="67">
        <f t="shared" si="1"/>
        <v>3782.836224</v>
      </c>
      <c r="I10" s="67">
        <f t="shared" si="1"/>
        <v>16431.3323261952</v>
      </c>
      <c r="J10" s="90">
        <f t="shared" si="1"/>
        <v>69469.8485501952</v>
      </c>
      <c r="K10" s="67">
        <f t="shared" si="1"/>
        <v>27787.93942007808</v>
      </c>
      <c r="L10" s="67">
        <f t="shared" si="1"/>
        <v>41681.909130117114</v>
      </c>
    </row>
    <row r="11" spans="1:12" ht="48" outlineLevel="1">
      <c r="A11" s="107">
        <v>3</v>
      </c>
      <c r="B11" s="111" t="s">
        <v>179</v>
      </c>
      <c r="C11" s="60" t="s">
        <v>198</v>
      </c>
      <c r="D11" s="61" t="s">
        <v>174</v>
      </c>
      <c r="E11" s="62">
        <v>8692</v>
      </c>
      <c r="F11" s="62">
        <v>26</v>
      </c>
      <c r="G11" s="63">
        <f>E11*6.06</f>
        <v>52673.52</v>
      </c>
      <c r="H11" s="63">
        <f>G11*7.68/100</f>
        <v>4045.3263359999996</v>
      </c>
      <c r="I11" s="63">
        <f>SUM(G11:H11)*30.98/100</f>
        <v>17571.498594892797</v>
      </c>
      <c r="J11" s="70">
        <f>SUM(G11:I11)</f>
        <v>74290.3449308928</v>
      </c>
      <c r="K11" s="63">
        <f>J11*40/100</f>
        <v>29716.13797235712</v>
      </c>
      <c r="L11" s="64">
        <f>J11*60/100</f>
        <v>44574.20695853568</v>
      </c>
    </row>
    <row r="12" spans="1:12" ht="13.5" thickBot="1">
      <c r="A12" s="108"/>
      <c r="B12" s="112"/>
      <c r="C12" s="65"/>
      <c r="D12" s="65" t="s">
        <v>176</v>
      </c>
      <c r="E12" s="66">
        <f aca="true" t="shared" si="2" ref="E12:L12">SUM(E11)</f>
        <v>8692</v>
      </c>
      <c r="F12" s="66">
        <f t="shared" si="2"/>
        <v>26</v>
      </c>
      <c r="G12" s="67">
        <f t="shared" si="2"/>
        <v>52673.52</v>
      </c>
      <c r="H12" s="67">
        <f t="shared" si="2"/>
        <v>4045.3263359999996</v>
      </c>
      <c r="I12" s="67">
        <f t="shared" si="2"/>
        <v>17571.498594892797</v>
      </c>
      <c r="J12" s="90">
        <f t="shared" si="2"/>
        <v>74290.3449308928</v>
      </c>
      <c r="K12" s="67">
        <f t="shared" si="2"/>
        <v>29716.13797235712</v>
      </c>
      <c r="L12" s="68">
        <f t="shared" si="2"/>
        <v>44574.20695853568</v>
      </c>
    </row>
    <row r="13" spans="1:12" ht="48" outlineLevel="1">
      <c r="A13" s="107">
        <v>4</v>
      </c>
      <c r="B13" s="111" t="s">
        <v>66</v>
      </c>
      <c r="C13" s="60" t="s">
        <v>198</v>
      </c>
      <c r="D13" s="69" t="s">
        <v>174</v>
      </c>
      <c r="E13" s="62">
        <v>10854</v>
      </c>
      <c r="F13" s="62">
        <v>33</v>
      </c>
      <c r="G13" s="63">
        <f>E13*6.06</f>
        <v>65775.23999999999</v>
      </c>
      <c r="H13" s="63">
        <f>G13*7.68/100</f>
        <v>5051.5384319999985</v>
      </c>
      <c r="I13" s="63">
        <f>SUM(G13:H13)*30.98/100</f>
        <v>21942.135958233597</v>
      </c>
      <c r="J13" s="70">
        <f>SUM(G13:I13)</f>
        <v>92768.91439023359</v>
      </c>
      <c r="K13" s="63">
        <f>J13*40/100</f>
        <v>37107.565756093434</v>
      </c>
      <c r="L13" s="64">
        <f>J13*60/100</f>
        <v>55661.34863414016</v>
      </c>
    </row>
    <row r="14" spans="1:12" ht="13.5" thickBot="1">
      <c r="A14" s="108"/>
      <c r="B14" s="112"/>
      <c r="C14" s="65"/>
      <c r="D14" s="65" t="s">
        <v>176</v>
      </c>
      <c r="E14" s="66">
        <f aca="true" t="shared" si="3" ref="E14:L14">SUM(E13:E13)</f>
        <v>10854</v>
      </c>
      <c r="F14" s="66">
        <f t="shared" si="3"/>
        <v>33</v>
      </c>
      <c r="G14" s="67">
        <f t="shared" si="3"/>
        <v>65775.23999999999</v>
      </c>
      <c r="H14" s="67">
        <f t="shared" si="3"/>
        <v>5051.5384319999985</v>
      </c>
      <c r="I14" s="67">
        <f t="shared" si="3"/>
        <v>21942.135958233597</v>
      </c>
      <c r="J14" s="90">
        <f t="shared" si="3"/>
        <v>92768.91439023359</v>
      </c>
      <c r="K14" s="67">
        <f t="shared" si="3"/>
        <v>37107.565756093434</v>
      </c>
      <c r="L14" s="67">
        <f t="shared" si="3"/>
        <v>55661.34863414016</v>
      </c>
    </row>
    <row r="15" spans="1:12" ht="48.75" outlineLevel="1" thickBot="1">
      <c r="A15" s="107">
        <v>5</v>
      </c>
      <c r="B15" s="111" t="s">
        <v>26</v>
      </c>
      <c r="C15" s="60" t="s">
        <v>201</v>
      </c>
      <c r="D15" s="69" t="s">
        <v>174</v>
      </c>
      <c r="E15" s="62">
        <v>1435</v>
      </c>
      <c r="F15" s="62">
        <v>5</v>
      </c>
      <c r="G15" s="63">
        <f>E15*6.06</f>
        <v>8696.099999999999</v>
      </c>
      <c r="H15" s="63">
        <f>G15*7.68/100</f>
        <v>667.8604799999998</v>
      </c>
      <c r="I15" s="63">
        <f>SUM(G15:H15)*30.98/100</f>
        <v>2900.9549567039994</v>
      </c>
      <c r="J15" s="70">
        <f>SUM(G15:I15)</f>
        <v>12264.915436703997</v>
      </c>
      <c r="K15" s="63">
        <f>J15*40/100</f>
        <v>4905.966174681599</v>
      </c>
      <c r="L15" s="64">
        <f>J15*60/100</f>
        <v>7358.949262022398</v>
      </c>
    </row>
    <row r="16" spans="1:12" ht="48.75" outlineLevel="1" thickBot="1">
      <c r="A16" s="113"/>
      <c r="B16" s="114"/>
      <c r="C16" s="71" t="s">
        <v>203</v>
      </c>
      <c r="D16" s="72" t="s">
        <v>174</v>
      </c>
      <c r="E16" s="73">
        <v>240</v>
      </c>
      <c r="F16" s="73">
        <v>1</v>
      </c>
      <c r="G16" s="63">
        <f>E16*6.06</f>
        <v>1454.3999999999999</v>
      </c>
      <c r="H16" s="63">
        <f>G16*7.68/100</f>
        <v>111.69791999999998</v>
      </c>
      <c r="I16" s="63">
        <f>SUM(G16:H16)*30.98/100</f>
        <v>485.177135616</v>
      </c>
      <c r="J16" s="70">
        <f>SUM(G16:I16)</f>
        <v>2051.275055616</v>
      </c>
      <c r="K16" s="63">
        <f>J16*40/100</f>
        <v>820.5100222463999</v>
      </c>
      <c r="L16" s="64">
        <f>J16*60/100</f>
        <v>1230.7650333696</v>
      </c>
    </row>
    <row r="17" spans="1:12" ht="72.75" outlineLevel="1" thickBot="1">
      <c r="A17" s="113"/>
      <c r="B17" s="114"/>
      <c r="C17" s="71" t="s">
        <v>200</v>
      </c>
      <c r="D17" s="76" t="s">
        <v>174</v>
      </c>
      <c r="E17" s="73">
        <v>240</v>
      </c>
      <c r="F17" s="73">
        <v>1</v>
      </c>
      <c r="G17" s="63">
        <f>E17*6.06</f>
        <v>1454.3999999999999</v>
      </c>
      <c r="H17" s="63">
        <f>G17*7.68/100</f>
        <v>111.69791999999998</v>
      </c>
      <c r="I17" s="63">
        <f>SUM(G17:H17)*30.98/100</f>
        <v>485.177135616</v>
      </c>
      <c r="J17" s="70">
        <f>SUM(G17:I17)</f>
        <v>2051.275055616</v>
      </c>
      <c r="K17" s="63">
        <f>J17*40/100</f>
        <v>820.5100222463999</v>
      </c>
      <c r="L17" s="64">
        <f>J17*60/100</f>
        <v>1230.7650333696</v>
      </c>
    </row>
    <row r="18" spans="1:12" ht="48" outlineLevel="1">
      <c r="A18" s="113"/>
      <c r="B18" s="114"/>
      <c r="C18" s="74" t="s">
        <v>178</v>
      </c>
      <c r="D18" s="72" t="s">
        <v>174</v>
      </c>
      <c r="E18" s="75">
        <v>955</v>
      </c>
      <c r="F18" s="75">
        <v>3</v>
      </c>
      <c r="G18" s="63">
        <f>E18*6.06</f>
        <v>5787.299999999999</v>
      </c>
      <c r="H18" s="63">
        <f>G18*7.68/100</f>
        <v>444.4646399999999</v>
      </c>
      <c r="I18" s="63">
        <f>SUM(G18:H18)*30.98/100</f>
        <v>1930.6006854719997</v>
      </c>
      <c r="J18" s="70">
        <f>SUM(G18:I18)</f>
        <v>8162.365325471999</v>
      </c>
      <c r="K18" s="63">
        <f>J18*40/100</f>
        <v>3264.9461301887995</v>
      </c>
      <c r="L18" s="64">
        <f>J18*60/100</f>
        <v>4897.4191952832</v>
      </c>
    </row>
    <row r="19" spans="1:12" ht="13.5" thickBot="1">
      <c r="A19" s="108"/>
      <c r="B19" s="112"/>
      <c r="C19" s="65"/>
      <c r="D19" s="65" t="s">
        <v>176</v>
      </c>
      <c r="E19" s="66">
        <f aca="true" t="shared" si="4" ref="E19:L19">SUM(E15:E18)</f>
        <v>2870</v>
      </c>
      <c r="F19" s="66">
        <f t="shared" si="4"/>
        <v>10</v>
      </c>
      <c r="G19" s="67">
        <f t="shared" si="4"/>
        <v>17392.199999999997</v>
      </c>
      <c r="H19" s="67">
        <f t="shared" si="4"/>
        <v>1335.7209599999996</v>
      </c>
      <c r="I19" s="67">
        <f t="shared" si="4"/>
        <v>5801.909913407999</v>
      </c>
      <c r="J19" s="90">
        <f t="shared" si="4"/>
        <v>24529.830873408</v>
      </c>
      <c r="K19" s="67">
        <f t="shared" si="4"/>
        <v>9811.932349363198</v>
      </c>
      <c r="L19" s="67">
        <f t="shared" si="4"/>
        <v>14717.898524044798</v>
      </c>
    </row>
    <row r="20" spans="1:12" ht="48.75" outlineLevel="1" thickBot="1">
      <c r="A20" s="107">
        <v>6</v>
      </c>
      <c r="B20" s="111" t="s">
        <v>65</v>
      </c>
      <c r="C20" s="60" t="s">
        <v>198</v>
      </c>
      <c r="D20" s="69" t="s">
        <v>174</v>
      </c>
      <c r="E20" s="62">
        <v>6238</v>
      </c>
      <c r="F20" s="62">
        <v>19</v>
      </c>
      <c r="G20" s="63">
        <f>E20*6.06</f>
        <v>37802.28</v>
      </c>
      <c r="H20" s="63">
        <f>G20*7.68/100</f>
        <v>2903.215104</v>
      </c>
      <c r="I20" s="63">
        <f>SUM(G20:H20)*30.98/100</f>
        <v>12610.562383219201</v>
      </c>
      <c r="J20" s="70">
        <f>SUM(G20:I20)</f>
        <v>53316.0574872192</v>
      </c>
      <c r="K20" s="63">
        <f>J20*40/100</f>
        <v>21326.42299488768</v>
      </c>
      <c r="L20" s="64">
        <f>J20*60/100</f>
        <v>31989.63449233152</v>
      </c>
    </row>
    <row r="21" spans="1:12" ht="48" outlineLevel="1">
      <c r="A21" s="113"/>
      <c r="B21" s="114"/>
      <c r="C21" s="71" t="s">
        <v>159</v>
      </c>
      <c r="D21" s="72" t="s">
        <v>174</v>
      </c>
      <c r="E21" s="73">
        <v>1561</v>
      </c>
      <c r="F21" s="73">
        <v>5</v>
      </c>
      <c r="G21" s="63">
        <f>E21*6.06</f>
        <v>9459.66</v>
      </c>
      <c r="H21" s="63">
        <f>G21*7.68/100</f>
        <v>726.5018879999999</v>
      </c>
      <c r="I21" s="63">
        <f>SUM(G21:H21)*30.98/100</f>
        <v>3155.6729529024</v>
      </c>
      <c r="J21" s="70">
        <f>SUM(G21:I21)</f>
        <v>13341.8348409024</v>
      </c>
      <c r="K21" s="63">
        <f>J21*40/100</f>
        <v>5336.733936360961</v>
      </c>
      <c r="L21" s="64">
        <f>J21*60/100</f>
        <v>8005.10090454144</v>
      </c>
    </row>
    <row r="22" spans="1:12" ht="13.5" thickBot="1">
      <c r="A22" s="108"/>
      <c r="B22" s="112"/>
      <c r="C22" s="65"/>
      <c r="D22" s="65" t="s">
        <v>176</v>
      </c>
      <c r="E22" s="66">
        <f aca="true" t="shared" si="5" ref="E22:L22">SUM(E20:E21)</f>
        <v>7799</v>
      </c>
      <c r="F22" s="66">
        <f t="shared" si="5"/>
        <v>24</v>
      </c>
      <c r="G22" s="67">
        <f t="shared" si="5"/>
        <v>47261.94</v>
      </c>
      <c r="H22" s="67">
        <f t="shared" si="5"/>
        <v>3629.7169919999997</v>
      </c>
      <c r="I22" s="67">
        <f t="shared" si="5"/>
        <v>15766.235336121601</v>
      </c>
      <c r="J22" s="90">
        <f t="shared" si="5"/>
        <v>66657.8923281216</v>
      </c>
      <c r="K22" s="67">
        <f t="shared" si="5"/>
        <v>26663.15693124864</v>
      </c>
      <c r="L22" s="67">
        <f t="shared" si="5"/>
        <v>39994.73539687296</v>
      </c>
    </row>
    <row r="23" spans="1:12" ht="48.75" outlineLevel="1" thickBot="1">
      <c r="A23" s="107">
        <v>7</v>
      </c>
      <c r="B23" s="111" t="s">
        <v>52</v>
      </c>
      <c r="C23" s="60" t="s">
        <v>201</v>
      </c>
      <c r="D23" s="69" t="s">
        <v>174</v>
      </c>
      <c r="E23" s="62">
        <v>4032</v>
      </c>
      <c r="F23" s="62">
        <v>12</v>
      </c>
      <c r="G23" s="63">
        <f>E23*6.06</f>
        <v>24433.92</v>
      </c>
      <c r="H23" s="63">
        <f>G23*7.68/100</f>
        <v>1876.5250559999997</v>
      </c>
      <c r="I23" s="63">
        <f>SUM(G23:H23)*30.98/100</f>
        <v>8150.975878348799</v>
      </c>
      <c r="J23" s="70">
        <f>SUM(G23:I23)</f>
        <v>34461.4209343488</v>
      </c>
      <c r="K23" s="63">
        <f>J23*40/100</f>
        <v>13784.56837373952</v>
      </c>
      <c r="L23" s="64">
        <f>J23*60/100</f>
        <v>20676.852560609277</v>
      </c>
    </row>
    <row r="24" spans="1:12" ht="48.75" outlineLevel="1" thickBot="1">
      <c r="A24" s="113"/>
      <c r="B24" s="114"/>
      <c r="C24" s="71" t="s">
        <v>203</v>
      </c>
      <c r="D24" s="72" t="s">
        <v>174</v>
      </c>
      <c r="E24" s="73">
        <v>806</v>
      </c>
      <c r="F24" s="73">
        <v>3</v>
      </c>
      <c r="G24" s="63">
        <f>E24*6.06</f>
        <v>4884.36</v>
      </c>
      <c r="H24" s="63">
        <f>G24*7.68/100</f>
        <v>375.1188479999999</v>
      </c>
      <c r="I24" s="63">
        <f>SUM(G24:H24)*30.98/100</f>
        <v>1629.3865471104</v>
      </c>
      <c r="J24" s="70">
        <f>SUM(G24:I24)</f>
        <v>6888.8653951104</v>
      </c>
      <c r="K24" s="63">
        <f>J24*40/100</f>
        <v>2755.54615804416</v>
      </c>
      <c r="L24" s="64">
        <f>J24*60/100</f>
        <v>4133.31923706624</v>
      </c>
    </row>
    <row r="25" spans="1:12" ht="72.75" outlineLevel="1" thickBot="1">
      <c r="A25" s="113"/>
      <c r="B25" s="114"/>
      <c r="C25" s="71" t="s">
        <v>200</v>
      </c>
      <c r="D25" s="76" t="s">
        <v>174</v>
      </c>
      <c r="E25" s="73">
        <v>3024</v>
      </c>
      <c r="F25" s="73">
        <v>9</v>
      </c>
      <c r="G25" s="63">
        <f>E25*6.06</f>
        <v>18325.44</v>
      </c>
      <c r="H25" s="63">
        <f>G25*7.68/100</f>
        <v>1407.3937919999998</v>
      </c>
      <c r="I25" s="63">
        <f>SUM(G25:H25)*30.98/100</f>
        <v>6113.2319087616</v>
      </c>
      <c r="J25" s="70">
        <f>SUM(G25:I25)</f>
        <v>25846.065700761596</v>
      </c>
      <c r="K25" s="63">
        <f>J25*40/100</f>
        <v>10338.426280304639</v>
      </c>
      <c r="L25" s="64">
        <f>J25*60/100</f>
        <v>15507.639420456957</v>
      </c>
    </row>
    <row r="26" spans="1:12" ht="48" outlineLevel="1">
      <c r="A26" s="113"/>
      <c r="B26" s="114"/>
      <c r="C26" s="74" t="s">
        <v>178</v>
      </c>
      <c r="D26" s="72" t="s">
        <v>174</v>
      </c>
      <c r="E26" s="75">
        <v>2218</v>
      </c>
      <c r="F26" s="75">
        <v>7</v>
      </c>
      <c r="G26" s="63">
        <f>E26*6.06</f>
        <v>13441.08</v>
      </c>
      <c r="H26" s="63">
        <f>G26*7.68/100</f>
        <v>1032.274944</v>
      </c>
      <c r="I26" s="63">
        <f>SUM(G26:H26)*30.98/100</f>
        <v>4483.845361651201</v>
      </c>
      <c r="J26" s="70">
        <f>SUM(G26:I26)</f>
        <v>18957.2003056512</v>
      </c>
      <c r="K26" s="63">
        <f>J26*40/100</f>
        <v>7582.880122260481</v>
      </c>
      <c r="L26" s="64">
        <f>J26*60/100</f>
        <v>11374.32018339072</v>
      </c>
    </row>
    <row r="27" spans="1:12" ht="13.5" thickBot="1">
      <c r="A27" s="108"/>
      <c r="B27" s="112"/>
      <c r="C27" s="65"/>
      <c r="D27" s="65" t="s">
        <v>176</v>
      </c>
      <c r="E27" s="66">
        <f aca="true" t="shared" si="6" ref="E27:L27">SUM(E23:E26)</f>
        <v>10080</v>
      </c>
      <c r="F27" s="66">
        <f t="shared" si="6"/>
        <v>31</v>
      </c>
      <c r="G27" s="67">
        <f t="shared" si="6"/>
        <v>61084.8</v>
      </c>
      <c r="H27" s="67">
        <f t="shared" si="6"/>
        <v>4691.312639999999</v>
      </c>
      <c r="I27" s="67">
        <f t="shared" si="6"/>
        <v>20377.439695872</v>
      </c>
      <c r="J27" s="90">
        <f t="shared" si="6"/>
        <v>86153.552335872</v>
      </c>
      <c r="K27" s="67">
        <f t="shared" si="6"/>
        <v>34461.4209343488</v>
      </c>
      <c r="L27" s="67">
        <f t="shared" si="6"/>
        <v>51692.1314015232</v>
      </c>
    </row>
    <row r="28" spans="1:12" ht="48.75" outlineLevel="1" thickBot="1">
      <c r="A28" s="107">
        <v>8</v>
      </c>
      <c r="B28" s="111" t="s">
        <v>14</v>
      </c>
      <c r="C28" s="60" t="s">
        <v>198</v>
      </c>
      <c r="D28" s="69" t="s">
        <v>174</v>
      </c>
      <c r="E28" s="62">
        <v>695</v>
      </c>
      <c r="F28" s="62">
        <v>3</v>
      </c>
      <c r="G28" s="63">
        <f>E28*6.06</f>
        <v>4211.7</v>
      </c>
      <c r="H28" s="63">
        <f>G28*7.68/100</f>
        <v>323.45856</v>
      </c>
      <c r="I28" s="63">
        <f>SUM(G28:H28)*30.98/100</f>
        <v>1404.9921218880002</v>
      </c>
      <c r="J28" s="70">
        <f>SUM(G28:I28)</f>
        <v>5940.150681888</v>
      </c>
      <c r="K28" s="63">
        <f>J28*40/100</f>
        <v>2376.0602727552</v>
      </c>
      <c r="L28" s="64">
        <f>J28*60/100</f>
        <v>3564.0904091328</v>
      </c>
    </row>
    <row r="29" spans="1:12" ht="48.75" outlineLevel="1" thickBot="1">
      <c r="A29" s="113"/>
      <c r="B29" s="114"/>
      <c r="C29" s="71" t="s">
        <v>203</v>
      </c>
      <c r="D29" s="72" t="s">
        <v>174</v>
      </c>
      <c r="E29" s="73">
        <v>231</v>
      </c>
      <c r="F29" s="73">
        <v>1</v>
      </c>
      <c r="G29" s="63">
        <f>E29*6.06</f>
        <v>1399.86</v>
      </c>
      <c r="H29" s="63">
        <f>G29*7.68/100</f>
        <v>107.50924799999999</v>
      </c>
      <c r="I29" s="63">
        <f>SUM(G29:H29)*30.98/100</f>
        <v>466.98299303040005</v>
      </c>
      <c r="J29" s="70">
        <f>SUM(G29:I29)</f>
        <v>1974.3522410304</v>
      </c>
      <c r="K29" s="63">
        <f>J29*40/100</f>
        <v>789.7408964121599</v>
      </c>
      <c r="L29" s="64">
        <f>J29*60/100</f>
        <v>1184.6113446182399</v>
      </c>
    </row>
    <row r="30" spans="1:12" ht="72.75" outlineLevel="1" thickBot="1">
      <c r="A30" s="113"/>
      <c r="B30" s="114"/>
      <c r="C30" s="71" t="s">
        <v>200</v>
      </c>
      <c r="D30" s="76" t="s">
        <v>174</v>
      </c>
      <c r="E30" s="73">
        <v>462</v>
      </c>
      <c r="F30" s="73">
        <v>2</v>
      </c>
      <c r="G30" s="63">
        <f>E30*6.06</f>
        <v>2799.72</v>
      </c>
      <c r="H30" s="63">
        <f>G30*7.68/100</f>
        <v>215.01849599999997</v>
      </c>
      <c r="I30" s="63">
        <f>SUM(G30:H30)*30.98/100</f>
        <v>933.9659860608001</v>
      </c>
      <c r="J30" s="70">
        <f>SUM(G30:I30)</f>
        <v>3948.7044820608</v>
      </c>
      <c r="K30" s="63">
        <f>J30*40/100</f>
        <v>1579.4817928243199</v>
      </c>
      <c r="L30" s="64">
        <f>J30*60/100</f>
        <v>2369.2226892364797</v>
      </c>
    </row>
    <row r="31" spans="1:12" ht="48" outlineLevel="1">
      <c r="A31" s="113"/>
      <c r="B31" s="114"/>
      <c r="C31" s="74" t="s">
        <v>178</v>
      </c>
      <c r="D31" s="72" t="s">
        <v>174</v>
      </c>
      <c r="E31" s="75">
        <v>462</v>
      </c>
      <c r="F31" s="75">
        <v>2</v>
      </c>
      <c r="G31" s="63">
        <f>E31*6.06</f>
        <v>2799.72</v>
      </c>
      <c r="H31" s="63">
        <f>G31*7.68/100</f>
        <v>215.01849599999997</v>
      </c>
      <c r="I31" s="63">
        <f>SUM(G31:H31)*30.98/100</f>
        <v>933.9659860608001</v>
      </c>
      <c r="J31" s="70">
        <f>SUM(G31:I31)</f>
        <v>3948.7044820608</v>
      </c>
      <c r="K31" s="63">
        <f>J31*40/100</f>
        <v>1579.4817928243199</v>
      </c>
      <c r="L31" s="64">
        <f>J31*60/100</f>
        <v>2369.2226892364797</v>
      </c>
    </row>
    <row r="32" spans="1:12" ht="13.5" thickBot="1">
      <c r="A32" s="108"/>
      <c r="B32" s="112"/>
      <c r="C32" s="65"/>
      <c r="D32" s="65" t="s">
        <v>176</v>
      </c>
      <c r="E32" s="66">
        <f aca="true" t="shared" si="7" ref="E32:L32">SUM(E28:E31)</f>
        <v>1850</v>
      </c>
      <c r="F32" s="66">
        <f t="shared" si="7"/>
        <v>8</v>
      </c>
      <c r="G32" s="67">
        <f t="shared" si="7"/>
        <v>11210.999999999998</v>
      </c>
      <c r="H32" s="67">
        <f t="shared" si="7"/>
        <v>861.0047999999999</v>
      </c>
      <c r="I32" s="67">
        <f t="shared" si="7"/>
        <v>3739.90708704</v>
      </c>
      <c r="J32" s="90">
        <f t="shared" si="7"/>
        <v>15811.911887039998</v>
      </c>
      <c r="K32" s="67">
        <f t="shared" si="7"/>
        <v>6324.764754816</v>
      </c>
      <c r="L32" s="67">
        <f t="shared" si="7"/>
        <v>9487.147132224</v>
      </c>
    </row>
    <row r="33" spans="1:12" ht="48.75" outlineLevel="1" thickBot="1">
      <c r="A33" s="107">
        <v>9</v>
      </c>
      <c r="B33" s="111" t="s">
        <v>58</v>
      </c>
      <c r="C33" s="60" t="s">
        <v>201</v>
      </c>
      <c r="D33" s="69" t="s">
        <v>174</v>
      </c>
      <c r="E33" s="62">
        <v>1908</v>
      </c>
      <c r="F33" s="62">
        <v>6</v>
      </c>
      <c r="G33" s="63">
        <f>E33*6.06</f>
        <v>11562.48</v>
      </c>
      <c r="H33" s="63">
        <f>G33*7.68/100</f>
        <v>887.9984639999999</v>
      </c>
      <c r="I33" s="63">
        <f>SUM(G33:H33)*30.98/100</f>
        <v>3857.1582281471997</v>
      </c>
      <c r="J33" s="70">
        <f>SUM(G33:I33)</f>
        <v>16307.6366921472</v>
      </c>
      <c r="K33" s="63">
        <f>J33*40/100</f>
        <v>6523.05467685888</v>
      </c>
      <c r="L33" s="64">
        <f>J33*60/100</f>
        <v>9784.582015288319</v>
      </c>
    </row>
    <row r="34" spans="1:12" ht="72.75" outlineLevel="1" thickBot="1">
      <c r="A34" s="113"/>
      <c r="B34" s="114"/>
      <c r="C34" s="71" t="s">
        <v>200</v>
      </c>
      <c r="D34" s="76" t="s">
        <v>174</v>
      </c>
      <c r="E34" s="73">
        <v>1430</v>
      </c>
      <c r="F34" s="73">
        <v>5</v>
      </c>
      <c r="G34" s="63">
        <f>E34*6.06</f>
        <v>8665.8</v>
      </c>
      <c r="H34" s="63">
        <f>G34*7.68/100</f>
        <v>665.5334399999999</v>
      </c>
      <c r="I34" s="63">
        <f>SUM(G34:H34)*30.98/100</f>
        <v>2890.847099712</v>
      </c>
      <c r="J34" s="70">
        <f>SUM(G34:I34)</f>
        <v>12222.180539711999</v>
      </c>
      <c r="K34" s="63">
        <f>J34*40/100</f>
        <v>4888.8722158847995</v>
      </c>
      <c r="L34" s="64">
        <f>J34*60/100</f>
        <v>7333.308323827199</v>
      </c>
    </row>
    <row r="35" spans="1:12" ht="48" outlineLevel="1">
      <c r="A35" s="113"/>
      <c r="B35" s="114"/>
      <c r="C35" s="74" t="s">
        <v>178</v>
      </c>
      <c r="D35" s="72" t="s">
        <v>174</v>
      </c>
      <c r="E35" s="75">
        <v>934</v>
      </c>
      <c r="F35" s="75">
        <v>3</v>
      </c>
      <c r="G35" s="63">
        <f>E35*6.06</f>
        <v>5660.04</v>
      </c>
      <c r="H35" s="63">
        <f>G35*7.68/100</f>
        <v>434.69107199999996</v>
      </c>
      <c r="I35" s="63">
        <f>SUM(G35:H35)*30.98/100</f>
        <v>1888.1476861055999</v>
      </c>
      <c r="J35" s="70">
        <f>SUM(G35:I35)</f>
        <v>7982.878758105599</v>
      </c>
      <c r="K35" s="63">
        <f>J35*40/100</f>
        <v>3193.15150324224</v>
      </c>
      <c r="L35" s="64">
        <f>J35*60/100</f>
        <v>4789.72725486336</v>
      </c>
    </row>
    <row r="36" spans="1:12" ht="13.5" thickBot="1">
      <c r="A36" s="108"/>
      <c r="B36" s="112"/>
      <c r="C36" s="65"/>
      <c r="D36" s="65" t="s">
        <v>176</v>
      </c>
      <c r="E36" s="66">
        <f aca="true" t="shared" si="8" ref="E36:L36">SUM(E33:E35)</f>
        <v>4272</v>
      </c>
      <c r="F36" s="66">
        <f t="shared" si="8"/>
        <v>14</v>
      </c>
      <c r="G36" s="67">
        <f t="shared" si="8"/>
        <v>25888.32</v>
      </c>
      <c r="H36" s="67">
        <f t="shared" si="8"/>
        <v>1988.222976</v>
      </c>
      <c r="I36" s="67">
        <f t="shared" si="8"/>
        <v>8636.153013964798</v>
      </c>
      <c r="J36" s="90">
        <f t="shared" si="8"/>
        <v>36512.6959899648</v>
      </c>
      <c r="K36" s="67">
        <f t="shared" si="8"/>
        <v>14605.078395985918</v>
      </c>
      <c r="L36" s="67">
        <f t="shared" si="8"/>
        <v>21907.617593978877</v>
      </c>
    </row>
    <row r="37" spans="1:12" ht="48.75" outlineLevel="1" thickBot="1">
      <c r="A37" s="107">
        <v>10</v>
      </c>
      <c r="B37" s="111" t="s">
        <v>60</v>
      </c>
      <c r="C37" s="60" t="s">
        <v>201</v>
      </c>
      <c r="D37" s="69" t="s">
        <v>174</v>
      </c>
      <c r="E37" s="62">
        <v>7232</v>
      </c>
      <c r="F37" s="62">
        <v>22</v>
      </c>
      <c r="G37" s="63">
        <f>E37*6.06</f>
        <v>43825.92</v>
      </c>
      <c r="H37" s="63">
        <f>G37*7.68/100</f>
        <v>3365.8306559999996</v>
      </c>
      <c r="I37" s="63">
        <f>SUM(G37:H37)*30.98/100</f>
        <v>14620.004353228798</v>
      </c>
      <c r="J37" s="70">
        <f>SUM(G37:I37)</f>
        <v>61811.75500922879</v>
      </c>
      <c r="K37" s="63">
        <f>J37*40/100</f>
        <v>24724.702003691516</v>
      </c>
      <c r="L37" s="64">
        <f>J37*60/100</f>
        <v>37087.05300553727</v>
      </c>
    </row>
    <row r="38" spans="1:12" ht="48.75" outlineLevel="1" thickBot="1">
      <c r="A38" s="113"/>
      <c r="B38" s="114"/>
      <c r="C38" s="71" t="s">
        <v>203</v>
      </c>
      <c r="D38" s="72" t="s">
        <v>174</v>
      </c>
      <c r="E38" s="73">
        <v>836</v>
      </c>
      <c r="F38" s="73">
        <v>3</v>
      </c>
      <c r="G38" s="63">
        <f>E38*6.06</f>
        <v>5066.16</v>
      </c>
      <c r="H38" s="63">
        <f>G38*7.68/100</f>
        <v>389.08108799999997</v>
      </c>
      <c r="I38" s="63">
        <f>SUM(G38:H38)*30.98/100</f>
        <v>1690.0336890624</v>
      </c>
      <c r="J38" s="70">
        <f>SUM(G38:I38)</f>
        <v>7145.2747770624</v>
      </c>
      <c r="K38" s="63">
        <f>J38*40/100</f>
        <v>2858.10991082496</v>
      </c>
      <c r="L38" s="64">
        <f>J38*60/100</f>
        <v>4287.16486623744</v>
      </c>
    </row>
    <row r="39" spans="1:12" ht="72.75" outlineLevel="1" thickBot="1">
      <c r="A39" s="113"/>
      <c r="B39" s="114"/>
      <c r="C39" s="71" t="s">
        <v>200</v>
      </c>
      <c r="D39" s="76" t="s">
        <v>174</v>
      </c>
      <c r="E39" s="73">
        <v>2782</v>
      </c>
      <c r="F39" s="73">
        <v>9</v>
      </c>
      <c r="G39" s="63">
        <f>E39*6.06</f>
        <v>16858.92</v>
      </c>
      <c r="H39" s="63">
        <f>G39*7.68/100</f>
        <v>1294.7650559999997</v>
      </c>
      <c r="I39" s="63">
        <f>SUM(G39:H39)*30.98/100</f>
        <v>5624.011630348799</v>
      </c>
      <c r="J39" s="70">
        <f>SUM(G39:I39)</f>
        <v>23777.696686348798</v>
      </c>
      <c r="K39" s="63">
        <f>J39*40/100</f>
        <v>9511.078674539518</v>
      </c>
      <c r="L39" s="64">
        <f>J39*60/100</f>
        <v>14266.618011809278</v>
      </c>
    </row>
    <row r="40" spans="1:12" ht="48.75" outlineLevel="1" thickBot="1">
      <c r="A40" s="113"/>
      <c r="B40" s="114"/>
      <c r="C40" s="74" t="s">
        <v>178</v>
      </c>
      <c r="D40" s="72" t="s">
        <v>174</v>
      </c>
      <c r="E40" s="75">
        <v>1252</v>
      </c>
      <c r="F40" s="75">
        <v>4</v>
      </c>
      <c r="G40" s="63">
        <f>E40*6.06</f>
        <v>7587.12</v>
      </c>
      <c r="H40" s="63">
        <f>G40*7.68/100</f>
        <v>582.6908159999999</v>
      </c>
      <c r="I40" s="63">
        <f>SUM(G40:H40)*30.98/100</f>
        <v>2531.0073907968</v>
      </c>
      <c r="J40" s="70">
        <f>SUM(G40:I40)</f>
        <v>10700.818206796801</v>
      </c>
      <c r="K40" s="63">
        <f>J40*40/100</f>
        <v>4280.32728271872</v>
      </c>
      <c r="L40" s="64">
        <f>J40*60/100</f>
        <v>6420.490924078081</v>
      </c>
    </row>
    <row r="41" spans="1:12" ht="60" outlineLevel="1">
      <c r="A41" s="113"/>
      <c r="B41" s="114"/>
      <c r="C41" s="74" t="s">
        <v>170</v>
      </c>
      <c r="D41" s="77" t="s">
        <v>174</v>
      </c>
      <c r="E41" s="75">
        <v>1808</v>
      </c>
      <c r="F41" s="75">
        <v>6</v>
      </c>
      <c r="G41" s="63">
        <f>E41*6.06</f>
        <v>10956.48</v>
      </c>
      <c r="H41" s="63">
        <f>G41*7.68/100</f>
        <v>841.4576639999999</v>
      </c>
      <c r="I41" s="63">
        <f>SUM(G41:H41)*30.98/100</f>
        <v>3655.0010883071996</v>
      </c>
      <c r="J41" s="70">
        <f>SUM(G41:I41)</f>
        <v>15452.938752307198</v>
      </c>
      <c r="K41" s="63">
        <f>J41*40/100</f>
        <v>6181.175500922879</v>
      </c>
      <c r="L41" s="64">
        <f>J41*60/100</f>
        <v>9271.763251384318</v>
      </c>
    </row>
    <row r="42" spans="1:12" ht="13.5" thickBot="1">
      <c r="A42" s="113"/>
      <c r="B42" s="115"/>
      <c r="C42" s="78"/>
      <c r="D42" s="78" t="s">
        <v>176</v>
      </c>
      <c r="E42" s="79">
        <f aca="true" t="shared" si="9" ref="E42:L42">SUM(E37:E41)</f>
        <v>13910</v>
      </c>
      <c r="F42" s="79">
        <f t="shared" si="9"/>
        <v>44</v>
      </c>
      <c r="G42" s="80">
        <f t="shared" si="9"/>
        <v>84294.59999999999</v>
      </c>
      <c r="H42" s="80">
        <f t="shared" si="9"/>
        <v>6473.825279999999</v>
      </c>
      <c r="I42" s="80">
        <f t="shared" si="9"/>
        <v>28120.058151743997</v>
      </c>
      <c r="J42" s="91">
        <f t="shared" si="9"/>
        <v>118888.483431744</v>
      </c>
      <c r="K42" s="80">
        <f t="shared" si="9"/>
        <v>47555.39337269759</v>
      </c>
      <c r="L42" s="80">
        <f t="shared" si="9"/>
        <v>71333.09005904639</v>
      </c>
    </row>
    <row r="43" spans="1:12" ht="48.75" outlineLevel="1" thickBot="1">
      <c r="A43" s="107">
        <v>11</v>
      </c>
      <c r="B43" s="111" t="s">
        <v>181</v>
      </c>
      <c r="C43" s="60" t="s">
        <v>201</v>
      </c>
      <c r="D43" s="61" t="s">
        <v>174</v>
      </c>
      <c r="E43" s="62">
        <v>2356</v>
      </c>
      <c r="F43" s="62">
        <v>7</v>
      </c>
      <c r="G43" s="63">
        <f>E43*6.06</f>
        <v>14277.359999999999</v>
      </c>
      <c r="H43" s="63">
        <f>G43*7.68/100</f>
        <v>1096.5012479999998</v>
      </c>
      <c r="I43" s="63">
        <f>SUM(G43:H43)*30.98/100</f>
        <v>4762.8222146304</v>
      </c>
      <c r="J43" s="70">
        <f>SUM(G43:I43)</f>
        <v>20136.683462630397</v>
      </c>
      <c r="K43" s="63">
        <f>J43*40/100</f>
        <v>8054.67338505216</v>
      </c>
      <c r="L43" s="64">
        <f>J43*60/100</f>
        <v>12082.01007757824</v>
      </c>
    </row>
    <row r="44" spans="1:12" ht="72" outlineLevel="1">
      <c r="A44" s="113"/>
      <c r="B44" s="114"/>
      <c r="C44" s="74" t="s">
        <v>200</v>
      </c>
      <c r="D44" s="77" t="s">
        <v>174</v>
      </c>
      <c r="E44" s="75">
        <v>2356</v>
      </c>
      <c r="F44" s="75">
        <v>7</v>
      </c>
      <c r="G44" s="63">
        <f>E44*6.06</f>
        <v>14277.359999999999</v>
      </c>
      <c r="H44" s="63">
        <f>G44*7.68/100</f>
        <v>1096.5012479999998</v>
      </c>
      <c r="I44" s="63">
        <f>SUM(G44:H44)*30.98/100</f>
        <v>4762.8222146304</v>
      </c>
      <c r="J44" s="70">
        <f>SUM(G44:I44)</f>
        <v>20136.683462630397</v>
      </c>
      <c r="K44" s="63">
        <f>J44*40/100</f>
        <v>8054.67338505216</v>
      </c>
      <c r="L44" s="64">
        <f>J44*60/100</f>
        <v>12082.01007757824</v>
      </c>
    </row>
    <row r="45" spans="1:12" ht="13.5" thickBot="1">
      <c r="A45" s="108"/>
      <c r="B45" s="112"/>
      <c r="C45" s="65"/>
      <c r="D45" s="65" t="s">
        <v>176</v>
      </c>
      <c r="E45" s="66">
        <f aca="true" t="shared" si="10" ref="E45:L45">SUM(E43:E44)</f>
        <v>4712</v>
      </c>
      <c r="F45" s="66">
        <f t="shared" si="10"/>
        <v>14</v>
      </c>
      <c r="G45" s="67">
        <f t="shared" si="10"/>
        <v>28554.719999999998</v>
      </c>
      <c r="H45" s="67">
        <f t="shared" si="10"/>
        <v>2193.0024959999996</v>
      </c>
      <c r="I45" s="67">
        <f t="shared" si="10"/>
        <v>9525.6444292608</v>
      </c>
      <c r="J45" s="90">
        <f t="shared" si="10"/>
        <v>40273.366925260794</v>
      </c>
      <c r="K45" s="67">
        <f t="shared" si="10"/>
        <v>16109.34677010432</v>
      </c>
      <c r="L45" s="68">
        <f t="shared" si="10"/>
        <v>24164.02015515648</v>
      </c>
    </row>
    <row r="46" spans="1:12" ht="72" outlineLevel="1">
      <c r="A46" s="107">
        <v>12</v>
      </c>
      <c r="B46" s="111" t="s">
        <v>70</v>
      </c>
      <c r="C46" s="71" t="s">
        <v>200</v>
      </c>
      <c r="D46" s="61" t="s">
        <v>174</v>
      </c>
      <c r="E46" s="62">
        <v>9047</v>
      </c>
      <c r="F46" s="62">
        <v>27</v>
      </c>
      <c r="G46" s="63">
        <f>E46*6.06</f>
        <v>54824.82</v>
      </c>
      <c r="H46" s="63">
        <f>G46*7.68/100</f>
        <v>4210.546176</v>
      </c>
      <c r="I46" s="63">
        <f>SUM(G46:H46)*30.98/100</f>
        <v>18289.156441324798</v>
      </c>
      <c r="J46" s="70">
        <f>SUM(G46:I46)</f>
        <v>77324.5226173248</v>
      </c>
      <c r="K46" s="63">
        <f>J46*40/100</f>
        <v>30929.809046929917</v>
      </c>
      <c r="L46" s="64">
        <f>J46*60/100</f>
        <v>46394.71357039488</v>
      </c>
    </row>
    <row r="47" spans="1:12" ht="13.5" thickBot="1">
      <c r="A47" s="108"/>
      <c r="B47" s="112"/>
      <c r="C47" s="65"/>
      <c r="D47" s="65" t="s">
        <v>176</v>
      </c>
      <c r="E47" s="66">
        <f aca="true" t="shared" si="11" ref="E47:L47">SUM(E46)</f>
        <v>9047</v>
      </c>
      <c r="F47" s="66">
        <f t="shared" si="11"/>
        <v>27</v>
      </c>
      <c r="G47" s="67">
        <f t="shared" si="11"/>
        <v>54824.82</v>
      </c>
      <c r="H47" s="67">
        <f t="shared" si="11"/>
        <v>4210.546176</v>
      </c>
      <c r="I47" s="67">
        <f t="shared" si="11"/>
        <v>18289.156441324798</v>
      </c>
      <c r="J47" s="90">
        <f t="shared" si="11"/>
        <v>77324.5226173248</v>
      </c>
      <c r="K47" s="67">
        <f t="shared" si="11"/>
        <v>30929.809046929917</v>
      </c>
      <c r="L47" s="68">
        <f t="shared" si="11"/>
        <v>46394.71357039488</v>
      </c>
    </row>
    <row r="48" spans="1:12" ht="48" outlineLevel="1">
      <c r="A48" s="107">
        <v>13</v>
      </c>
      <c r="B48" s="111" t="s">
        <v>182</v>
      </c>
      <c r="C48" s="60" t="s">
        <v>201</v>
      </c>
      <c r="D48" s="61" t="s">
        <v>174</v>
      </c>
      <c r="E48" s="62">
        <v>1504</v>
      </c>
      <c r="F48" s="62">
        <v>5</v>
      </c>
      <c r="G48" s="63">
        <f>E48*6.06</f>
        <v>9114.24</v>
      </c>
      <c r="H48" s="63">
        <f>G48*7.68/100</f>
        <v>699.973632</v>
      </c>
      <c r="I48" s="63">
        <f>SUM(G48:H48)*30.98/100</f>
        <v>3040.4433831936</v>
      </c>
      <c r="J48" s="70">
        <f>SUM(G48:I48)</f>
        <v>12854.6570151936</v>
      </c>
      <c r="K48" s="63">
        <f>J48*40/100</f>
        <v>5141.86280607744</v>
      </c>
      <c r="L48" s="64">
        <f>J48*60/100</f>
        <v>7712.794209116159</v>
      </c>
    </row>
    <row r="49" spans="1:12" ht="13.5" thickBot="1">
      <c r="A49" s="108"/>
      <c r="B49" s="112"/>
      <c r="C49" s="65"/>
      <c r="D49" s="65" t="s">
        <v>176</v>
      </c>
      <c r="E49" s="66">
        <f aca="true" t="shared" si="12" ref="E49:L49">SUM(E48)</f>
        <v>1504</v>
      </c>
      <c r="F49" s="66">
        <f t="shared" si="12"/>
        <v>5</v>
      </c>
      <c r="G49" s="67">
        <f t="shared" si="12"/>
        <v>9114.24</v>
      </c>
      <c r="H49" s="67">
        <f t="shared" si="12"/>
        <v>699.973632</v>
      </c>
      <c r="I49" s="67">
        <f t="shared" si="12"/>
        <v>3040.4433831936</v>
      </c>
      <c r="J49" s="90">
        <f t="shared" si="12"/>
        <v>12854.6570151936</v>
      </c>
      <c r="K49" s="67">
        <f t="shared" si="12"/>
        <v>5141.86280607744</v>
      </c>
      <c r="L49" s="68">
        <f t="shared" si="12"/>
        <v>7712.794209116159</v>
      </c>
    </row>
    <row r="50" spans="1:12" ht="48" outlineLevel="1">
      <c r="A50" s="107">
        <v>14</v>
      </c>
      <c r="B50" s="111" t="s">
        <v>183</v>
      </c>
      <c r="C50" s="74" t="s">
        <v>159</v>
      </c>
      <c r="D50" s="61" t="s">
        <v>174</v>
      </c>
      <c r="E50" s="62">
        <v>1545</v>
      </c>
      <c r="F50" s="62">
        <v>5</v>
      </c>
      <c r="G50" s="63">
        <f>E50*6.06</f>
        <v>9362.699999999999</v>
      </c>
      <c r="H50" s="63">
        <f>G50*7.68/100</f>
        <v>719.05536</v>
      </c>
      <c r="I50" s="63">
        <f>SUM(G50:H50)*30.98/100</f>
        <v>3123.3278105279996</v>
      </c>
      <c r="J50" s="70">
        <f>SUM(G50:I50)</f>
        <v>13205.083170528</v>
      </c>
      <c r="K50" s="63">
        <f>J50*40/100</f>
        <v>5282.0332682112</v>
      </c>
      <c r="L50" s="64">
        <f>J50*60/100</f>
        <v>7923.0499023167995</v>
      </c>
    </row>
    <row r="51" spans="1:12" ht="13.5" thickBot="1">
      <c r="A51" s="108"/>
      <c r="B51" s="112"/>
      <c r="C51" s="65"/>
      <c r="D51" s="65" t="s">
        <v>176</v>
      </c>
      <c r="E51" s="66">
        <f aca="true" t="shared" si="13" ref="E51:L51">SUM(E50)</f>
        <v>1545</v>
      </c>
      <c r="F51" s="66">
        <f t="shared" si="13"/>
        <v>5</v>
      </c>
      <c r="G51" s="67">
        <f t="shared" si="13"/>
        <v>9362.699999999999</v>
      </c>
      <c r="H51" s="67">
        <f t="shared" si="13"/>
        <v>719.05536</v>
      </c>
      <c r="I51" s="67">
        <f t="shared" si="13"/>
        <v>3123.3278105279996</v>
      </c>
      <c r="J51" s="90">
        <f t="shared" si="13"/>
        <v>13205.083170528</v>
      </c>
      <c r="K51" s="67">
        <f t="shared" si="13"/>
        <v>5282.0332682112</v>
      </c>
      <c r="L51" s="68">
        <f t="shared" si="13"/>
        <v>7923.0499023167995</v>
      </c>
    </row>
    <row r="52" spans="1:12" ht="60" outlineLevel="1">
      <c r="A52" s="107">
        <v>15</v>
      </c>
      <c r="B52" s="111" t="s">
        <v>184</v>
      </c>
      <c r="C52" s="74" t="s">
        <v>170</v>
      </c>
      <c r="D52" s="61" t="s">
        <v>174</v>
      </c>
      <c r="E52" s="62">
        <v>622</v>
      </c>
      <c r="F52" s="62">
        <v>2</v>
      </c>
      <c r="G52" s="63">
        <f>E52*6.06</f>
        <v>3769.3199999999997</v>
      </c>
      <c r="H52" s="63">
        <f>G52*7.68/100</f>
        <v>289.483776</v>
      </c>
      <c r="I52" s="63">
        <f>SUM(G52:H52)*30.98/100</f>
        <v>1257.4174098048</v>
      </c>
      <c r="J52" s="70">
        <f>SUM(G52:I52)</f>
        <v>5316.2211858047995</v>
      </c>
      <c r="K52" s="63">
        <f>J52*40/100</f>
        <v>2126.48847432192</v>
      </c>
      <c r="L52" s="64">
        <f>J52*60/100</f>
        <v>3189.73271148288</v>
      </c>
    </row>
    <row r="53" spans="1:12" ht="13.5" thickBot="1">
      <c r="A53" s="108"/>
      <c r="B53" s="112"/>
      <c r="C53" s="65"/>
      <c r="D53" s="65" t="s">
        <v>176</v>
      </c>
      <c r="E53" s="66">
        <f aca="true" t="shared" si="14" ref="E53:L53">SUM(E52)</f>
        <v>622</v>
      </c>
      <c r="F53" s="66">
        <f t="shared" si="14"/>
        <v>2</v>
      </c>
      <c r="G53" s="67">
        <f t="shared" si="14"/>
        <v>3769.3199999999997</v>
      </c>
      <c r="H53" s="67">
        <f t="shared" si="14"/>
        <v>289.483776</v>
      </c>
      <c r="I53" s="67">
        <f t="shared" si="14"/>
        <v>1257.4174098048</v>
      </c>
      <c r="J53" s="90">
        <f t="shared" si="14"/>
        <v>5316.2211858047995</v>
      </c>
      <c r="K53" s="67">
        <f t="shared" si="14"/>
        <v>2126.48847432192</v>
      </c>
      <c r="L53" s="68">
        <f t="shared" si="14"/>
        <v>3189.73271148288</v>
      </c>
    </row>
    <row r="54" spans="1:12" ht="60" outlineLevel="1">
      <c r="A54" s="107">
        <v>16</v>
      </c>
      <c r="B54" s="111" t="s">
        <v>185</v>
      </c>
      <c r="C54" s="74" t="s">
        <v>170</v>
      </c>
      <c r="D54" s="61" t="s">
        <v>174</v>
      </c>
      <c r="E54" s="62">
        <v>909</v>
      </c>
      <c r="F54" s="62">
        <v>3</v>
      </c>
      <c r="G54" s="63">
        <f>E54*6.06</f>
        <v>5508.54</v>
      </c>
      <c r="H54" s="63">
        <f>G54*7.68/100</f>
        <v>423.055872</v>
      </c>
      <c r="I54" s="63">
        <f>SUM(G54:H54)*30.98/100</f>
        <v>1837.6084011456</v>
      </c>
      <c r="J54" s="70">
        <f>SUM(G54:I54)</f>
        <v>7769.2042731456</v>
      </c>
      <c r="K54" s="63">
        <f>J54*40/100</f>
        <v>3107.6817092582405</v>
      </c>
      <c r="L54" s="64">
        <f>J54*60/100</f>
        <v>4661.52256388736</v>
      </c>
    </row>
    <row r="55" spans="1:12" ht="13.5" thickBot="1">
      <c r="A55" s="108"/>
      <c r="B55" s="112"/>
      <c r="C55" s="65"/>
      <c r="D55" s="65" t="s">
        <v>176</v>
      </c>
      <c r="E55" s="66">
        <f aca="true" t="shared" si="15" ref="E55:L55">SUM(E54)</f>
        <v>909</v>
      </c>
      <c r="F55" s="66">
        <f t="shared" si="15"/>
        <v>3</v>
      </c>
      <c r="G55" s="67">
        <f t="shared" si="15"/>
        <v>5508.54</v>
      </c>
      <c r="H55" s="67">
        <f t="shared" si="15"/>
        <v>423.055872</v>
      </c>
      <c r="I55" s="67">
        <f t="shared" si="15"/>
        <v>1837.6084011456</v>
      </c>
      <c r="J55" s="90">
        <f t="shared" si="15"/>
        <v>7769.2042731456</v>
      </c>
      <c r="K55" s="67">
        <f t="shared" si="15"/>
        <v>3107.6817092582405</v>
      </c>
      <c r="L55" s="68">
        <f t="shared" si="15"/>
        <v>4661.52256388736</v>
      </c>
    </row>
    <row r="56" spans="1:12" ht="60" outlineLevel="1">
      <c r="A56" s="107">
        <v>17</v>
      </c>
      <c r="B56" s="111" t="s">
        <v>186</v>
      </c>
      <c r="C56" s="74" t="s">
        <v>170</v>
      </c>
      <c r="D56" s="61" t="s">
        <v>174</v>
      </c>
      <c r="E56" s="62">
        <v>321</v>
      </c>
      <c r="F56" s="62">
        <v>1</v>
      </c>
      <c r="G56" s="63">
        <f>E56*6.06</f>
        <v>1945.2599999999998</v>
      </c>
      <c r="H56" s="63">
        <f>G56*7.68/100</f>
        <v>149.39596799999998</v>
      </c>
      <c r="I56" s="63">
        <f>SUM(G56:H56)*30.98/100</f>
        <v>648.9244188863998</v>
      </c>
      <c r="J56" s="70">
        <f>SUM(G56:I56)</f>
        <v>2743.5803868863995</v>
      </c>
      <c r="K56" s="63">
        <f>J56*40/100</f>
        <v>1097.4321547545596</v>
      </c>
      <c r="L56" s="64">
        <f>J56*60/100</f>
        <v>1646.1482321318397</v>
      </c>
    </row>
    <row r="57" spans="1:12" ht="13.5" thickBot="1">
      <c r="A57" s="108"/>
      <c r="B57" s="112"/>
      <c r="C57" s="65"/>
      <c r="D57" s="65" t="s">
        <v>176</v>
      </c>
      <c r="E57" s="66">
        <f aca="true" t="shared" si="16" ref="E57:L57">SUM(E56)</f>
        <v>321</v>
      </c>
      <c r="F57" s="66">
        <f t="shared" si="16"/>
        <v>1</v>
      </c>
      <c r="G57" s="67">
        <f t="shared" si="16"/>
        <v>1945.2599999999998</v>
      </c>
      <c r="H57" s="67">
        <f t="shared" si="16"/>
        <v>149.39596799999998</v>
      </c>
      <c r="I57" s="67">
        <f t="shared" si="16"/>
        <v>648.9244188863998</v>
      </c>
      <c r="J57" s="90">
        <f t="shared" si="16"/>
        <v>2743.5803868863995</v>
      </c>
      <c r="K57" s="67">
        <f t="shared" si="16"/>
        <v>1097.4321547545596</v>
      </c>
      <c r="L57" s="68">
        <f t="shared" si="16"/>
        <v>1646.1482321318397</v>
      </c>
    </row>
    <row r="58" spans="1:12" ht="60" outlineLevel="1">
      <c r="A58" s="107">
        <v>18</v>
      </c>
      <c r="B58" s="111" t="s">
        <v>187</v>
      </c>
      <c r="C58" s="74" t="s">
        <v>170</v>
      </c>
      <c r="D58" s="61" t="s">
        <v>174</v>
      </c>
      <c r="E58" s="62">
        <v>542</v>
      </c>
      <c r="F58" s="62">
        <v>2</v>
      </c>
      <c r="G58" s="63">
        <f>E58*6.06</f>
        <v>3284.52</v>
      </c>
      <c r="H58" s="63">
        <f>G58*7.68/100</f>
        <v>252.251136</v>
      </c>
      <c r="I58" s="63">
        <f>SUM(G58:H58)*30.98/100</f>
        <v>1095.6916979328</v>
      </c>
      <c r="J58" s="70">
        <f>SUM(G58:I58)</f>
        <v>4632.4628339328</v>
      </c>
      <c r="K58" s="63">
        <f>J58*40/100</f>
        <v>1852.98513357312</v>
      </c>
      <c r="L58" s="64">
        <f>J58*60/100</f>
        <v>2779.47770035968</v>
      </c>
    </row>
    <row r="59" spans="1:12" ht="13.5" thickBot="1">
      <c r="A59" s="108"/>
      <c r="B59" s="112"/>
      <c r="C59" s="65"/>
      <c r="D59" s="65" t="s">
        <v>176</v>
      </c>
      <c r="E59" s="66">
        <f aca="true" t="shared" si="17" ref="E59:L59">SUM(E58)</f>
        <v>542</v>
      </c>
      <c r="F59" s="66">
        <f t="shared" si="17"/>
        <v>2</v>
      </c>
      <c r="G59" s="67">
        <f t="shared" si="17"/>
        <v>3284.52</v>
      </c>
      <c r="H59" s="67">
        <f t="shared" si="17"/>
        <v>252.251136</v>
      </c>
      <c r="I59" s="67">
        <f t="shared" si="17"/>
        <v>1095.6916979328</v>
      </c>
      <c r="J59" s="90">
        <f t="shared" si="17"/>
        <v>4632.4628339328</v>
      </c>
      <c r="K59" s="67">
        <f t="shared" si="17"/>
        <v>1852.98513357312</v>
      </c>
      <c r="L59" s="68">
        <f t="shared" si="17"/>
        <v>2779.47770035968</v>
      </c>
    </row>
    <row r="60" spans="1:12" ht="60" outlineLevel="1">
      <c r="A60" s="107">
        <v>19</v>
      </c>
      <c r="B60" s="111" t="s">
        <v>204</v>
      </c>
      <c r="C60" s="74" t="s">
        <v>170</v>
      </c>
      <c r="D60" s="61" t="s">
        <v>174</v>
      </c>
      <c r="E60" s="62">
        <v>772</v>
      </c>
      <c r="F60" s="62">
        <v>3</v>
      </c>
      <c r="G60" s="63">
        <f>E60*6.06</f>
        <v>4678.32</v>
      </c>
      <c r="H60" s="63">
        <f>G60*7.68/100</f>
        <v>359.29497599999996</v>
      </c>
      <c r="I60" s="63">
        <f>SUM(G60:H60)*30.98/100</f>
        <v>1560.6531195648</v>
      </c>
      <c r="J60" s="70">
        <f>SUM(G60:I60)</f>
        <v>6598.268095564799</v>
      </c>
      <c r="K60" s="63">
        <f>J60*40/100</f>
        <v>2639.3072382259193</v>
      </c>
      <c r="L60" s="64">
        <f>J60*60/100</f>
        <v>3958.9608573388796</v>
      </c>
    </row>
    <row r="61" spans="1:12" ht="13.5" thickBot="1">
      <c r="A61" s="108"/>
      <c r="B61" s="112"/>
      <c r="C61" s="65"/>
      <c r="D61" s="65" t="s">
        <v>176</v>
      </c>
      <c r="E61" s="66">
        <f aca="true" t="shared" si="18" ref="E61:L61">SUM(E60)</f>
        <v>772</v>
      </c>
      <c r="F61" s="66">
        <f t="shared" si="18"/>
        <v>3</v>
      </c>
      <c r="G61" s="67">
        <f t="shared" si="18"/>
        <v>4678.32</v>
      </c>
      <c r="H61" s="67">
        <f t="shared" si="18"/>
        <v>359.29497599999996</v>
      </c>
      <c r="I61" s="67">
        <f t="shared" si="18"/>
        <v>1560.6531195648</v>
      </c>
      <c r="J61" s="90">
        <f t="shared" si="18"/>
        <v>6598.268095564799</v>
      </c>
      <c r="K61" s="67">
        <f t="shared" si="18"/>
        <v>2639.3072382259193</v>
      </c>
      <c r="L61" s="68">
        <f t="shared" si="18"/>
        <v>3958.9608573388796</v>
      </c>
    </row>
    <row r="62" spans="1:12" ht="60" outlineLevel="1">
      <c r="A62" s="107">
        <v>20</v>
      </c>
      <c r="B62" s="111" t="s">
        <v>188</v>
      </c>
      <c r="C62" s="74" t="s">
        <v>170</v>
      </c>
      <c r="D62" s="61" t="s">
        <v>174</v>
      </c>
      <c r="E62" s="62">
        <v>1816</v>
      </c>
      <c r="F62" s="62">
        <v>6</v>
      </c>
      <c r="G62" s="63">
        <f>E62*6.06</f>
        <v>11004.96</v>
      </c>
      <c r="H62" s="63">
        <f>G62*7.68/100</f>
        <v>845.1809279999999</v>
      </c>
      <c r="I62" s="63">
        <f>SUM(G62:H62)*30.98/100</f>
        <v>3671.1736594944</v>
      </c>
      <c r="J62" s="70">
        <f>SUM(G62:I62)</f>
        <v>15521.314587494398</v>
      </c>
      <c r="K62" s="63">
        <f>J62*40/100</f>
        <v>6208.525834997759</v>
      </c>
      <c r="L62" s="64">
        <f>J62*60/100</f>
        <v>9312.788752496639</v>
      </c>
    </row>
    <row r="63" spans="1:12" ht="13.5" thickBot="1">
      <c r="A63" s="108"/>
      <c r="B63" s="112"/>
      <c r="C63" s="65"/>
      <c r="D63" s="65" t="s">
        <v>176</v>
      </c>
      <c r="E63" s="66">
        <f aca="true" t="shared" si="19" ref="E63:L63">SUM(E62)</f>
        <v>1816</v>
      </c>
      <c r="F63" s="66">
        <f t="shared" si="19"/>
        <v>6</v>
      </c>
      <c r="G63" s="67">
        <f t="shared" si="19"/>
        <v>11004.96</v>
      </c>
      <c r="H63" s="67">
        <f t="shared" si="19"/>
        <v>845.1809279999999</v>
      </c>
      <c r="I63" s="67">
        <f t="shared" si="19"/>
        <v>3671.1736594944</v>
      </c>
      <c r="J63" s="90">
        <f t="shared" si="19"/>
        <v>15521.314587494398</v>
      </c>
      <c r="K63" s="67">
        <f t="shared" si="19"/>
        <v>6208.525834997759</v>
      </c>
      <c r="L63" s="68">
        <f t="shared" si="19"/>
        <v>9312.788752496639</v>
      </c>
    </row>
    <row r="64" spans="1:12" ht="48.75" outlineLevel="1" thickBot="1">
      <c r="A64" s="107">
        <v>21</v>
      </c>
      <c r="B64" s="111" t="s">
        <v>189</v>
      </c>
      <c r="C64" s="71" t="s">
        <v>203</v>
      </c>
      <c r="D64" s="61" t="s">
        <v>174</v>
      </c>
      <c r="E64" s="62">
        <v>905</v>
      </c>
      <c r="F64" s="62">
        <v>3</v>
      </c>
      <c r="G64" s="63">
        <f>E64*6.06</f>
        <v>5484.299999999999</v>
      </c>
      <c r="H64" s="63">
        <f>G64*7.68/100</f>
        <v>421.1942399999999</v>
      </c>
      <c r="I64" s="63">
        <f>SUM(G64:H64)*30.98/100</f>
        <v>1829.5221155519996</v>
      </c>
      <c r="J64" s="70">
        <f>SUM(G64:I64)</f>
        <v>7735.0163555519985</v>
      </c>
      <c r="K64" s="63">
        <f>J64*40/100</f>
        <v>3094.0065422207995</v>
      </c>
      <c r="L64" s="64">
        <f>J64*60/100</f>
        <v>4641.009813331199</v>
      </c>
    </row>
    <row r="65" spans="1:12" ht="60" outlineLevel="1">
      <c r="A65" s="113"/>
      <c r="B65" s="114"/>
      <c r="C65" s="74" t="s">
        <v>170</v>
      </c>
      <c r="D65" s="61" t="s">
        <v>174</v>
      </c>
      <c r="E65" s="81">
        <v>905</v>
      </c>
      <c r="F65" s="81">
        <v>3</v>
      </c>
      <c r="G65" s="63">
        <f>E65*6.06</f>
        <v>5484.299999999999</v>
      </c>
      <c r="H65" s="63">
        <f>G65*7.68/100</f>
        <v>421.1942399999999</v>
      </c>
      <c r="I65" s="63">
        <f>SUM(G65:H65)*30.98/100</f>
        <v>1829.5221155519996</v>
      </c>
      <c r="J65" s="70">
        <f>SUM(G65:I65)</f>
        <v>7735.0163555519985</v>
      </c>
      <c r="K65" s="63">
        <f>J65*40/100</f>
        <v>3094.0065422207995</v>
      </c>
      <c r="L65" s="64">
        <f>J65*60/100</f>
        <v>4641.009813331199</v>
      </c>
    </row>
    <row r="66" spans="1:12" ht="13.5" thickBot="1">
      <c r="A66" s="108"/>
      <c r="B66" s="112"/>
      <c r="C66" s="65"/>
      <c r="D66" s="65" t="s">
        <v>176</v>
      </c>
      <c r="E66" s="66">
        <f>SUM(E64:E65)</f>
        <v>1810</v>
      </c>
      <c r="F66" s="66">
        <f aca="true" t="shared" si="20" ref="F66:L66">SUM(F64:F65)</f>
        <v>6</v>
      </c>
      <c r="G66" s="67">
        <f t="shared" si="20"/>
        <v>10968.599999999999</v>
      </c>
      <c r="H66" s="67">
        <f t="shared" si="20"/>
        <v>842.3884799999998</v>
      </c>
      <c r="I66" s="67">
        <f t="shared" si="20"/>
        <v>3659.044231103999</v>
      </c>
      <c r="J66" s="90">
        <f t="shared" si="20"/>
        <v>15470.032711103997</v>
      </c>
      <c r="K66" s="67">
        <f t="shared" si="20"/>
        <v>6188.013084441599</v>
      </c>
      <c r="L66" s="67">
        <f t="shared" si="20"/>
        <v>9282.019626662399</v>
      </c>
    </row>
    <row r="67" spans="1:12" ht="60" outlineLevel="1">
      <c r="A67" s="107">
        <v>22</v>
      </c>
      <c r="B67" s="111" t="s">
        <v>190</v>
      </c>
      <c r="C67" s="74" t="s">
        <v>170</v>
      </c>
      <c r="D67" s="61" t="s">
        <v>174</v>
      </c>
      <c r="E67" s="62">
        <v>1400</v>
      </c>
      <c r="F67" s="62">
        <v>4</v>
      </c>
      <c r="G67" s="63">
        <f>E67*6.06</f>
        <v>8484</v>
      </c>
      <c r="H67" s="63">
        <f>G67*7.68/100</f>
        <v>651.5712</v>
      </c>
      <c r="I67" s="63">
        <f>SUM(G67:H67)*30.98/100</f>
        <v>2830.1999577600004</v>
      </c>
      <c r="J67" s="70">
        <f>SUM(G67:I67)</f>
        <v>11965.77115776</v>
      </c>
      <c r="K67" s="63">
        <f>J67*40/100</f>
        <v>4786.308463104</v>
      </c>
      <c r="L67" s="64">
        <f>J67*60/100</f>
        <v>7179.462694656</v>
      </c>
    </row>
    <row r="68" spans="1:12" ht="13.5" thickBot="1">
      <c r="A68" s="108"/>
      <c r="B68" s="112"/>
      <c r="C68" s="65"/>
      <c r="D68" s="65" t="s">
        <v>176</v>
      </c>
      <c r="E68" s="66">
        <f aca="true" t="shared" si="21" ref="E68:L68">SUM(E67)</f>
        <v>1400</v>
      </c>
      <c r="F68" s="66">
        <f t="shared" si="21"/>
        <v>4</v>
      </c>
      <c r="G68" s="67">
        <f t="shared" si="21"/>
        <v>8484</v>
      </c>
      <c r="H68" s="67">
        <f t="shared" si="21"/>
        <v>651.5712</v>
      </c>
      <c r="I68" s="67">
        <f t="shared" si="21"/>
        <v>2830.1999577600004</v>
      </c>
      <c r="J68" s="90">
        <f t="shared" si="21"/>
        <v>11965.77115776</v>
      </c>
      <c r="K68" s="67">
        <f t="shared" si="21"/>
        <v>4786.308463104</v>
      </c>
      <c r="L68" s="68">
        <f t="shared" si="21"/>
        <v>7179.462694656</v>
      </c>
    </row>
    <row r="69" spans="1:12" ht="60" outlineLevel="1">
      <c r="A69" s="107">
        <v>23</v>
      </c>
      <c r="B69" s="111" t="s">
        <v>191</v>
      </c>
      <c r="C69" s="74" t="s">
        <v>170</v>
      </c>
      <c r="D69" s="61" t="s">
        <v>174</v>
      </c>
      <c r="E69" s="62">
        <v>744</v>
      </c>
      <c r="F69" s="62">
        <v>3</v>
      </c>
      <c r="G69" s="63">
        <f>E69*6.06</f>
        <v>4508.639999999999</v>
      </c>
      <c r="H69" s="63">
        <f>G69*7.68/100</f>
        <v>346.2635519999999</v>
      </c>
      <c r="I69" s="63">
        <f>SUM(G69:H69)*30.98/100</f>
        <v>1504.0491204096</v>
      </c>
      <c r="J69" s="70">
        <f>SUM(G69:I69)</f>
        <v>6358.9526724095995</v>
      </c>
      <c r="K69" s="63">
        <f>J69*40/100</f>
        <v>2543.5810689638397</v>
      </c>
      <c r="L69" s="64">
        <f>J69*60/100</f>
        <v>3815.37160344576</v>
      </c>
    </row>
    <row r="70" spans="1:12" ht="13.5" thickBot="1">
      <c r="A70" s="108"/>
      <c r="B70" s="112"/>
      <c r="C70" s="65"/>
      <c r="D70" s="65" t="s">
        <v>176</v>
      </c>
      <c r="E70" s="66">
        <f aca="true" t="shared" si="22" ref="E70:L70">SUM(E69)</f>
        <v>744</v>
      </c>
      <c r="F70" s="66">
        <f t="shared" si="22"/>
        <v>3</v>
      </c>
      <c r="G70" s="67">
        <f t="shared" si="22"/>
        <v>4508.639999999999</v>
      </c>
      <c r="H70" s="67">
        <f t="shared" si="22"/>
        <v>346.2635519999999</v>
      </c>
      <c r="I70" s="67">
        <f t="shared" si="22"/>
        <v>1504.0491204096</v>
      </c>
      <c r="J70" s="90">
        <f t="shared" si="22"/>
        <v>6358.9526724095995</v>
      </c>
      <c r="K70" s="67">
        <f t="shared" si="22"/>
        <v>2543.5810689638397</v>
      </c>
      <c r="L70" s="68">
        <f t="shared" si="22"/>
        <v>3815.37160344576</v>
      </c>
    </row>
    <row r="71" spans="1:12" ht="48" outlineLevel="1">
      <c r="A71" s="107">
        <v>24</v>
      </c>
      <c r="B71" s="111" t="s">
        <v>192</v>
      </c>
      <c r="C71" s="71" t="s">
        <v>203</v>
      </c>
      <c r="D71" s="61" t="s">
        <v>174</v>
      </c>
      <c r="E71" s="62">
        <v>164</v>
      </c>
      <c r="F71" s="62">
        <v>1</v>
      </c>
      <c r="G71" s="63">
        <f>E71*6.06</f>
        <v>993.8399999999999</v>
      </c>
      <c r="H71" s="63">
        <f>G71*7.68/100</f>
        <v>76.326912</v>
      </c>
      <c r="I71" s="63">
        <f>SUM(G71:H71)*30.98/100</f>
        <v>331.53770933759995</v>
      </c>
      <c r="J71" s="70">
        <f>SUM(G71:I71)</f>
        <v>1401.7046213375997</v>
      </c>
      <c r="K71" s="63">
        <f>J71*40/100</f>
        <v>560.6818485350399</v>
      </c>
      <c r="L71" s="64">
        <f>J71*60/100</f>
        <v>841.0227728025598</v>
      </c>
    </row>
    <row r="72" spans="1:12" ht="13.5" thickBot="1">
      <c r="A72" s="108"/>
      <c r="B72" s="112"/>
      <c r="C72" s="65"/>
      <c r="D72" s="65" t="s">
        <v>176</v>
      </c>
      <c r="E72" s="66">
        <f aca="true" t="shared" si="23" ref="E72:L72">SUM(E71)</f>
        <v>164</v>
      </c>
      <c r="F72" s="66">
        <f t="shared" si="23"/>
        <v>1</v>
      </c>
      <c r="G72" s="67">
        <f t="shared" si="23"/>
        <v>993.8399999999999</v>
      </c>
      <c r="H72" s="67">
        <f t="shared" si="23"/>
        <v>76.326912</v>
      </c>
      <c r="I72" s="67">
        <f t="shared" si="23"/>
        <v>331.53770933759995</v>
      </c>
      <c r="J72" s="90">
        <f t="shared" si="23"/>
        <v>1401.7046213375997</v>
      </c>
      <c r="K72" s="67">
        <f t="shared" si="23"/>
        <v>560.6818485350399</v>
      </c>
      <c r="L72" s="68">
        <f t="shared" si="23"/>
        <v>841.0227728025598</v>
      </c>
    </row>
    <row r="73" spans="1:12" ht="48" outlineLevel="1">
      <c r="A73" s="107">
        <v>25</v>
      </c>
      <c r="B73" s="111" t="s">
        <v>193</v>
      </c>
      <c r="C73" s="71" t="s">
        <v>203</v>
      </c>
      <c r="D73" s="61" t="s">
        <v>174</v>
      </c>
      <c r="E73" s="62">
        <v>816</v>
      </c>
      <c r="F73" s="62">
        <v>3</v>
      </c>
      <c r="G73" s="63">
        <f>E73*6.06</f>
        <v>4944.96</v>
      </c>
      <c r="H73" s="63">
        <f>G73*7.68/100</f>
        <v>379.772928</v>
      </c>
      <c r="I73" s="63">
        <f>SUM(G73:H73)*30.98/100</f>
        <v>1649.6022610944</v>
      </c>
      <c r="J73" s="70">
        <f>SUM(G73:I73)</f>
        <v>6974.3351890944</v>
      </c>
      <c r="K73" s="63">
        <f>J73*40/100</f>
        <v>2789.7340756377603</v>
      </c>
      <c r="L73" s="64">
        <f>J73*60/100</f>
        <v>4184.60111345664</v>
      </c>
    </row>
    <row r="74" spans="1:12" ht="13.5" thickBot="1">
      <c r="A74" s="108"/>
      <c r="B74" s="112"/>
      <c r="C74" s="65"/>
      <c r="D74" s="65" t="s">
        <v>176</v>
      </c>
      <c r="E74" s="66">
        <f aca="true" t="shared" si="24" ref="E74:L74">SUM(E73)</f>
        <v>816</v>
      </c>
      <c r="F74" s="66">
        <f t="shared" si="24"/>
        <v>3</v>
      </c>
      <c r="G74" s="67">
        <f t="shared" si="24"/>
        <v>4944.96</v>
      </c>
      <c r="H74" s="67">
        <f t="shared" si="24"/>
        <v>379.772928</v>
      </c>
      <c r="I74" s="67">
        <f t="shared" si="24"/>
        <v>1649.6022610944</v>
      </c>
      <c r="J74" s="90">
        <f t="shared" si="24"/>
        <v>6974.3351890944</v>
      </c>
      <c r="K74" s="67">
        <f t="shared" si="24"/>
        <v>2789.7340756377603</v>
      </c>
      <c r="L74" s="68">
        <f t="shared" si="24"/>
        <v>4184.60111345664</v>
      </c>
    </row>
    <row r="75" spans="1:12" ht="48" outlineLevel="1">
      <c r="A75" s="107">
        <v>26</v>
      </c>
      <c r="B75" s="111" t="s">
        <v>194</v>
      </c>
      <c r="C75" s="71" t="s">
        <v>203</v>
      </c>
      <c r="D75" s="61" t="s">
        <v>174</v>
      </c>
      <c r="E75" s="62">
        <v>932</v>
      </c>
      <c r="F75" s="62">
        <v>3</v>
      </c>
      <c r="G75" s="63">
        <f>E75*6.06</f>
        <v>5647.92</v>
      </c>
      <c r="H75" s="63">
        <f>G75*7.68/100</f>
        <v>433.760256</v>
      </c>
      <c r="I75" s="63">
        <f>SUM(G75:H75)*30.98/100</f>
        <v>1884.1045433088</v>
      </c>
      <c r="J75" s="70">
        <f>SUM(G75:I75)</f>
        <v>7965.7847993088</v>
      </c>
      <c r="K75" s="63">
        <f>J75*40/100</f>
        <v>3186.31391972352</v>
      </c>
      <c r="L75" s="64">
        <f>J75*60/100</f>
        <v>4779.470879585279</v>
      </c>
    </row>
    <row r="76" spans="1:12" ht="13.5" thickBot="1">
      <c r="A76" s="108"/>
      <c r="B76" s="112"/>
      <c r="C76" s="65"/>
      <c r="D76" s="65" t="s">
        <v>176</v>
      </c>
      <c r="E76" s="66">
        <f aca="true" t="shared" si="25" ref="E76:L76">SUM(E75)</f>
        <v>932</v>
      </c>
      <c r="F76" s="66">
        <f t="shared" si="25"/>
        <v>3</v>
      </c>
      <c r="G76" s="67">
        <f t="shared" si="25"/>
        <v>5647.92</v>
      </c>
      <c r="H76" s="67">
        <f t="shared" si="25"/>
        <v>433.760256</v>
      </c>
      <c r="I76" s="67">
        <f t="shared" si="25"/>
        <v>1884.1045433088</v>
      </c>
      <c r="J76" s="90">
        <f t="shared" si="25"/>
        <v>7965.7847993088</v>
      </c>
      <c r="K76" s="67">
        <f t="shared" si="25"/>
        <v>3186.31391972352</v>
      </c>
      <c r="L76" s="68">
        <f t="shared" si="25"/>
        <v>4779.470879585279</v>
      </c>
    </row>
    <row r="77" spans="1:12" ht="60" outlineLevel="1">
      <c r="A77" s="107">
        <v>27</v>
      </c>
      <c r="B77" s="111" t="s">
        <v>205</v>
      </c>
      <c r="C77" s="74" t="s">
        <v>170</v>
      </c>
      <c r="D77" s="61" t="s">
        <v>174</v>
      </c>
      <c r="E77" s="62">
        <v>269</v>
      </c>
      <c r="F77" s="62">
        <v>1</v>
      </c>
      <c r="G77" s="63">
        <f>E77*6.06</f>
        <v>1630.1399999999999</v>
      </c>
      <c r="H77" s="63">
        <f>G77*7.68/100</f>
        <v>125.194752</v>
      </c>
      <c r="I77" s="63">
        <f>SUM(G77:H77)*30.98/100</f>
        <v>543.8027061695999</v>
      </c>
      <c r="J77" s="70">
        <f>SUM(G77:I77)</f>
        <v>2299.1374581695995</v>
      </c>
      <c r="K77" s="63">
        <f>J77*40/100</f>
        <v>919.6549832678398</v>
      </c>
      <c r="L77" s="64">
        <f>J77*60/100</f>
        <v>1379.4824749017598</v>
      </c>
    </row>
    <row r="78" spans="1:12" ht="13.5" thickBot="1">
      <c r="A78" s="108"/>
      <c r="B78" s="112"/>
      <c r="C78" s="65"/>
      <c r="D78" s="65" t="s">
        <v>176</v>
      </c>
      <c r="E78" s="66">
        <f aca="true" t="shared" si="26" ref="E78:L78">SUM(E77)</f>
        <v>269</v>
      </c>
      <c r="F78" s="66">
        <f t="shared" si="26"/>
        <v>1</v>
      </c>
      <c r="G78" s="67">
        <f t="shared" si="26"/>
        <v>1630.1399999999999</v>
      </c>
      <c r="H78" s="67">
        <f t="shared" si="26"/>
        <v>125.194752</v>
      </c>
      <c r="I78" s="67">
        <f t="shared" si="26"/>
        <v>543.8027061695999</v>
      </c>
      <c r="J78" s="90">
        <f t="shared" si="26"/>
        <v>2299.1374581695995</v>
      </c>
      <c r="K78" s="67">
        <f t="shared" si="26"/>
        <v>919.6549832678398</v>
      </c>
      <c r="L78" s="68">
        <f t="shared" si="26"/>
        <v>1379.4824749017598</v>
      </c>
    </row>
    <row r="79" spans="1:12" ht="60" outlineLevel="1">
      <c r="A79" s="107">
        <v>28</v>
      </c>
      <c r="B79" s="111" t="s">
        <v>195</v>
      </c>
      <c r="C79" s="74" t="s">
        <v>170</v>
      </c>
      <c r="D79" s="61" t="s">
        <v>174</v>
      </c>
      <c r="E79" s="62">
        <v>396</v>
      </c>
      <c r="F79" s="62">
        <v>2</v>
      </c>
      <c r="G79" s="63">
        <f>E79*6.06</f>
        <v>2399.7599999999998</v>
      </c>
      <c r="H79" s="63">
        <f>G79*7.68/100</f>
        <v>184.30156799999997</v>
      </c>
      <c r="I79" s="63">
        <f>SUM(G79:H79)*30.98/100</f>
        <v>800.5422737663998</v>
      </c>
      <c r="J79" s="70">
        <f>SUM(G79:I79)</f>
        <v>3384.6038417663995</v>
      </c>
      <c r="K79" s="63">
        <f>J79*40/100</f>
        <v>1353.8415367065597</v>
      </c>
      <c r="L79" s="64">
        <f>J79*60/100</f>
        <v>2030.7623050598395</v>
      </c>
    </row>
    <row r="80" spans="1:12" ht="11.25" customHeight="1" thickBot="1">
      <c r="A80" s="108"/>
      <c r="B80" s="112"/>
      <c r="C80" s="65"/>
      <c r="D80" s="65" t="s">
        <v>176</v>
      </c>
      <c r="E80" s="66">
        <f aca="true" t="shared" si="27" ref="E80:L80">SUM(E79)</f>
        <v>396</v>
      </c>
      <c r="F80" s="66">
        <f t="shared" si="27"/>
        <v>2</v>
      </c>
      <c r="G80" s="67">
        <f t="shared" si="27"/>
        <v>2399.7599999999998</v>
      </c>
      <c r="H80" s="67">
        <f t="shared" si="27"/>
        <v>184.30156799999997</v>
      </c>
      <c r="I80" s="67">
        <f t="shared" si="27"/>
        <v>800.5422737663998</v>
      </c>
      <c r="J80" s="90">
        <f t="shared" si="27"/>
        <v>3384.6038417663995</v>
      </c>
      <c r="K80" s="67">
        <f t="shared" si="27"/>
        <v>1353.8415367065597</v>
      </c>
      <c r="L80" s="68">
        <f t="shared" si="27"/>
        <v>2030.7623050598395</v>
      </c>
    </row>
    <row r="81" spans="1:12" ht="48" outlineLevel="1">
      <c r="A81" s="107">
        <v>29</v>
      </c>
      <c r="B81" s="111" t="s">
        <v>206</v>
      </c>
      <c r="C81" s="71" t="s">
        <v>203</v>
      </c>
      <c r="D81" s="61" t="s">
        <v>174</v>
      </c>
      <c r="E81" s="62">
        <v>892</v>
      </c>
      <c r="F81" s="62">
        <v>2</v>
      </c>
      <c r="G81" s="63">
        <f>E81*6.06</f>
        <v>5405.5199999999995</v>
      </c>
      <c r="H81" s="63">
        <f>G81*7.68/100</f>
        <v>415.14393599999994</v>
      </c>
      <c r="I81" s="63">
        <f>SUM(G81:H81)*30.98/100</f>
        <v>1803.2416873727998</v>
      </c>
      <c r="J81" s="70">
        <f>SUM(G81:I81)</f>
        <v>7623.905623372799</v>
      </c>
      <c r="K81" s="63">
        <f>J81*40/100</f>
        <v>3049.562249349119</v>
      </c>
      <c r="L81" s="64">
        <f>J81*60/100</f>
        <v>4574.343374023679</v>
      </c>
    </row>
    <row r="82" spans="1:12" ht="13.5" thickBot="1">
      <c r="A82" s="108"/>
      <c r="B82" s="112"/>
      <c r="C82" s="65"/>
      <c r="D82" s="65" t="s">
        <v>176</v>
      </c>
      <c r="E82" s="66">
        <f aca="true" t="shared" si="28" ref="E82:L82">SUM(E81)</f>
        <v>892</v>
      </c>
      <c r="F82" s="66">
        <f t="shared" si="28"/>
        <v>2</v>
      </c>
      <c r="G82" s="67">
        <f t="shared" si="28"/>
        <v>5405.5199999999995</v>
      </c>
      <c r="H82" s="67">
        <f t="shared" si="28"/>
        <v>415.14393599999994</v>
      </c>
      <c r="I82" s="67">
        <f t="shared" si="28"/>
        <v>1803.2416873727998</v>
      </c>
      <c r="J82" s="90">
        <f t="shared" si="28"/>
        <v>7623.905623372799</v>
      </c>
      <c r="K82" s="67">
        <f t="shared" si="28"/>
        <v>3049.562249349119</v>
      </c>
      <c r="L82" s="68">
        <f t="shared" si="28"/>
        <v>4574.343374023679</v>
      </c>
    </row>
    <row r="83" spans="1:12" ht="48" outlineLevel="1">
      <c r="A83" s="107">
        <v>30</v>
      </c>
      <c r="B83" s="111" t="s">
        <v>196</v>
      </c>
      <c r="C83" s="71" t="s">
        <v>203</v>
      </c>
      <c r="D83" s="61" t="s">
        <v>174</v>
      </c>
      <c r="E83" s="62">
        <v>262</v>
      </c>
      <c r="F83" s="62">
        <v>1</v>
      </c>
      <c r="G83" s="63">
        <f>E83*6.06</f>
        <v>1587.7199999999998</v>
      </c>
      <c r="H83" s="63">
        <f>G83*7.68/100</f>
        <v>121.93689599999998</v>
      </c>
      <c r="I83" s="63">
        <f>SUM(G83:H83)*30.98/100</f>
        <v>529.6517063808</v>
      </c>
      <c r="J83" s="70">
        <f>SUM(G83:I83)</f>
        <v>2239.3086023807996</v>
      </c>
      <c r="K83" s="63">
        <f>J83*40/100</f>
        <v>895.7234409523198</v>
      </c>
      <c r="L83" s="64">
        <f>J83*60/100</f>
        <v>1343.5851614284798</v>
      </c>
    </row>
    <row r="84" spans="1:12" ht="13.5" thickBot="1">
      <c r="A84" s="108"/>
      <c r="B84" s="112"/>
      <c r="C84" s="65"/>
      <c r="D84" s="65" t="s">
        <v>176</v>
      </c>
      <c r="E84" s="66">
        <f aca="true" t="shared" si="29" ref="E84:L84">SUM(E83)</f>
        <v>262</v>
      </c>
      <c r="F84" s="66">
        <f t="shared" si="29"/>
        <v>1</v>
      </c>
      <c r="G84" s="67">
        <f t="shared" si="29"/>
        <v>1587.7199999999998</v>
      </c>
      <c r="H84" s="67">
        <f t="shared" si="29"/>
        <v>121.93689599999998</v>
      </c>
      <c r="I84" s="67">
        <f t="shared" si="29"/>
        <v>529.6517063808</v>
      </c>
      <c r="J84" s="90">
        <f t="shared" si="29"/>
        <v>2239.3086023807996</v>
      </c>
      <c r="K84" s="67">
        <f t="shared" si="29"/>
        <v>895.7234409523198</v>
      </c>
      <c r="L84" s="68">
        <f t="shared" si="29"/>
        <v>1343.5851614284798</v>
      </c>
    </row>
    <row r="85" spans="1:12" ht="60" outlineLevel="1">
      <c r="A85" s="107">
        <v>31</v>
      </c>
      <c r="B85" s="111" t="s">
        <v>197</v>
      </c>
      <c r="C85" s="74" t="s">
        <v>170</v>
      </c>
      <c r="D85" s="61" t="s">
        <v>174</v>
      </c>
      <c r="E85" s="62">
        <v>478</v>
      </c>
      <c r="F85" s="62">
        <v>2</v>
      </c>
      <c r="G85" s="63">
        <f>E85*6.06</f>
        <v>2896.68</v>
      </c>
      <c r="H85" s="63">
        <f>G85*7.68/100</f>
        <v>222.46502399999997</v>
      </c>
      <c r="I85" s="63">
        <f>SUM(G85:H85)*30.98/100</f>
        <v>966.3111284352</v>
      </c>
      <c r="J85" s="70">
        <f>SUM(G85:I85)</f>
        <v>4085.4561524352</v>
      </c>
      <c r="K85" s="63">
        <f>J85*40/100</f>
        <v>1634.18246097408</v>
      </c>
      <c r="L85" s="64">
        <f>J85*60/100</f>
        <v>2451.2736914611196</v>
      </c>
    </row>
    <row r="86" spans="1:12" ht="11.25" customHeight="1" thickBot="1">
      <c r="A86" s="108"/>
      <c r="B86" s="112"/>
      <c r="C86" s="65"/>
      <c r="D86" s="65" t="s">
        <v>176</v>
      </c>
      <c r="E86" s="66">
        <f aca="true" t="shared" si="30" ref="E86:L86">SUM(E85)</f>
        <v>478</v>
      </c>
      <c r="F86" s="66">
        <f t="shared" si="30"/>
        <v>2</v>
      </c>
      <c r="G86" s="67">
        <f t="shared" si="30"/>
        <v>2896.68</v>
      </c>
      <c r="H86" s="67">
        <f t="shared" si="30"/>
        <v>222.46502399999997</v>
      </c>
      <c r="I86" s="67">
        <f t="shared" si="30"/>
        <v>966.3111284352</v>
      </c>
      <c r="J86" s="90">
        <f t="shared" si="30"/>
        <v>4085.4561524352</v>
      </c>
      <c r="K86" s="67">
        <f t="shared" si="30"/>
        <v>1634.18246097408</v>
      </c>
      <c r="L86" s="68">
        <f t="shared" si="30"/>
        <v>2451.2736914611196</v>
      </c>
    </row>
    <row r="87" spans="1:12" ht="48" outlineLevel="1">
      <c r="A87" s="107">
        <v>32</v>
      </c>
      <c r="B87" s="111" t="s">
        <v>172</v>
      </c>
      <c r="C87" s="60" t="s">
        <v>201</v>
      </c>
      <c r="D87" s="61" t="s">
        <v>174</v>
      </c>
      <c r="E87" s="62">
        <v>504</v>
      </c>
      <c r="F87" s="62">
        <v>2</v>
      </c>
      <c r="G87" s="63">
        <f>E87*6.06</f>
        <v>3054.24</v>
      </c>
      <c r="H87" s="63">
        <f>G87*7.68/100</f>
        <v>234.56563199999997</v>
      </c>
      <c r="I87" s="63">
        <f>SUM(G87:H87)*30.98/100</f>
        <v>1018.8719847935998</v>
      </c>
      <c r="J87" s="70">
        <f>SUM(G87:I87)</f>
        <v>4307.6776167936</v>
      </c>
      <c r="K87" s="63">
        <f>J87*40/100</f>
        <v>1723.07104671744</v>
      </c>
      <c r="L87" s="64">
        <f>J87*60/100</f>
        <v>2584.6065700761596</v>
      </c>
    </row>
    <row r="88" spans="1:12" ht="11.25" customHeight="1" thickBot="1">
      <c r="A88" s="108"/>
      <c r="B88" s="112"/>
      <c r="C88" s="65"/>
      <c r="D88" s="65" t="s">
        <v>176</v>
      </c>
      <c r="E88" s="66">
        <f aca="true" t="shared" si="31" ref="E88:L88">SUM(E87)</f>
        <v>504</v>
      </c>
      <c r="F88" s="66">
        <f t="shared" si="31"/>
        <v>2</v>
      </c>
      <c r="G88" s="67">
        <f t="shared" si="31"/>
        <v>3054.24</v>
      </c>
      <c r="H88" s="67">
        <f t="shared" si="31"/>
        <v>234.56563199999997</v>
      </c>
      <c r="I88" s="67">
        <f t="shared" si="31"/>
        <v>1018.8719847935998</v>
      </c>
      <c r="J88" s="90">
        <f t="shared" si="31"/>
        <v>4307.6776167936</v>
      </c>
      <c r="K88" s="67">
        <f t="shared" si="31"/>
        <v>1723.07104671744</v>
      </c>
      <c r="L88" s="68">
        <f t="shared" si="31"/>
        <v>2584.6065700761596</v>
      </c>
    </row>
    <row r="89" spans="1:12" ht="36" outlineLevel="1">
      <c r="A89" s="107">
        <v>33</v>
      </c>
      <c r="B89" s="111" t="s">
        <v>169</v>
      </c>
      <c r="C89" s="60" t="s">
        <v>171</v>
      </c>
      <c r="D89" s="61" t="s">
        <v>174</v>
      </c>
      <c r="E89" s="62">
        <v>7776</v>
      </c>
      <c r="F89" s="62">
        <v>23</v>
      </c>
      <c r="G89" s="63">
        <f>E89*6.06</f>
        <v>47122.56</v>
      </c>
      <c r="H89" s="63">
        <f>G89*7.68/100</f>
        <v>3619.012608</v>
      </c>
      <c r="I89" s="63">
        <f>SUM(G89:H89)*30.98/100</f>
        <v>15719.739193958398</v>
      </c>
      <c r="J89" s="70">
        <f>SUM(G89:I89)</f>
        <v>66461.31180195839</v>
      </c>
      <c r="K89" s="63">
        <f>J89*40/100</f>
        <v>26584.524720783356</v>
      </c>
      <c r="L89" s="64">
        <f>J89*60/100</f>
        <v>39876.78708117504</v>
      </c>
    </row>
    <row r="90" spans="1:12" ht="11.25" customHeight="1" thickBot="1">
      <c r="A90" s="108"/>
      <c r="B90" s="112"/>
      <c r="C90" s="65"/>
      <c r="D90" s="65" t="s">
        <v>176</v>
      </c>
      <c r="E90" s="66">
        <f aca="true" t="shared" si="32" ref="E90:L90">SUM(E89)</f>
        <v>7776</v>
      </c>
      <c r="F90" s="66">
        <f t="shared" si="32"/>
        <v>23</v>
      </c>
      <c r="G90" s="67">
        <f t="shared" si="32"/>
        <v>47122.56</v>
      </c>
      <c r="H90" s="67">
        <f t="shared" si="32"/>
        <v>3619.012608</v>
      </c>
      <c r="I90" s="67">
        <f t="shared" si="32"/>
        <v>15719.739193958398</v>
      </c>
      <c r="J90" s="90">
        <f t="shared" si="32"/>
        <v>66461.31180195839</v>
      </c>
      <c r="K90" s="67">
        <f t="shared" si="32"/>
        <v>26584.524720783356</v>
      </c>
      <c r="L90" s="68">
        <f t="shared" si="32"/>
        <v>39876.78708117504</v>
      </c>
    </row>
    <row r="91" spans="1:12" ht="48" outlineLevel="1">
      <c r="A91" s="107">
        <v>34</v>
      </c>
      <c r="B91" s="111" t="s">
        <v>165</v>
      </c>
      <c r="C91" s="60" t="s">
        <v>201</v>
      </c>
      <c r="D91" s="61" t="s">
        <v>174</v>
      </c>
      <c r="E91" s="62">
        <v>6476</v>
      </c>
      <c r="F91" s="62">
        <v>20</v>
      </c>
      <c r="G91" s="63">
        <f>E91*6.06</f>
        <v>39244.56</v>
      </c>
      <c r="H91" s="63">
        <f>G91*7.68/100</f>
        <v>3013.9822079999994</v>
      </c>
      <c r="I91" s="63">
        <f>SUM(G91:H91)*30.98/100</f>
        <v>13091.6963760384</v>
      </c>
      <c r="J91" s="70">
        <f>SUM(G91:I91)</f>
        <v>55350.2385840384</v>
      </c>
      <c r="K91" s="63">
        <f>J91*40/100</f>
        <v>22140.095433615363</v>
      </c>
      <c r="L91" s="64">
        <f>J91*60/100</f>
        <v>33210.14315042304</v>
      </c>
    </row>
    <row r="92" spans="1:12" ht="11.25" customHeight="1" thickBot="1">
      <c r="A92" s="108"/>
      <c r="B92" s="112"/>
      <c r="C92" s="65"/>
      <c r="D92" s="65" t="s">
        <v>176</v>
      </c>
      <c r="E92" s="66">
        <f aca="true" t="shared" si="33" ref="E92:L94">SUM(E91)</f>
        <v>6476</v>
      </c>
      <c r="F92" s="66">
        <f t="shared" si="33"/>
        <v>20</v>
      </c>
      <c r="G92" s="67">
        <f t="shared" si="33"/>
        <v>39244.56</v>
      </c>
      <c r="H92" s="67">
        <f t="shared" si="33"/>
        <v>3013.9822079999994</v>
      </c>
      <c r="I92" s="67">
        <f t="shared" si="33"/>
        <v>13091.6963760384</v>
      </c>
      <c r="J92" s="90">
        <f t="shared" si="33"/>
        <v>55350.2385840384</v>
      </c>
      <c r="K92" s="67">
        <f t="shared" si="33"/>
        <v>22140.095433615363</v>
      </c>
      <c r="L92" s="68">
        <f t="shared" si="33"/>
        <v>33210.14315042304</v>
      </c>
    </row>
    <row r="93" spans="1:12" ht="48" outlineLevel="1">
      <c r="A93" s="107">
        <v>35</v>
      </c>
      <c r="B93" s="109" t="s">
        <v>207</v>
      </c>
      <c r="C93" s="71" t="s">
        <v>203</v>
      </c>
      <c r="D93" s="61" t="s">
        <v>174</v>
      </c>
      <c r="E93" s="82">
        <v>511</v>
      </c>
      <c r="F93" s="82">
        <v>1</v>
      </c>
      <c r="G93" s="63">
        <f>E93*6.06</f>
        <v>3096.66</v>
      </c>
      <c r="H93" s="63">
        <f>G93*7.68/100</f>
        <v>237.823488</v>
      </c>
      <c r="I93" s="63">
        <f>SUM(G93:H93)*30.98/100</f>
        <v>1033.0229845823999</v>
      </c>
      <c r="J93" s="70">
        <f>SUM(G93:I93)</f>
        <v>4367.5064725823995</v>
      </c>
      <c r="K93" s="63">
        <f>J93*40/100</f>
        <v>1747.0025890329596</v>
      </c>
      <c r="L93" s="64">
        <f>J93*60/100</f>
        <v>2620.5038835494397</v>
      </c>
    </row>
    <row r="94" spans="1:12" ht="13.5" thickBot="1">
      <c r="A94" s="108"/>
      <c r="B94" s="110"/>
      <c r="C94" s="83"/>
      <c r="D94" s="65" t="s">
        <v>176</v>
      </c>
      <c r="E94" s="66">
        <f t="shared" si="33"/>
        <v>511</v>
      </c>
      <c r="F94" s="66">
        <f t="shared" si="33"/>
        <v>1</v>
      </c>
      <c r="G94" s="67">
        <f t="shared" si="33"/>
        <v>3096.66</v>
      </c>
      <c r="H94" s="67">
        <f t="shared" si="33"/>
        <v>237.823488</v>
      </c>
      <c r="I94" s="67">
        <f t="shared" si="33"/>
        <v>1033.0229845823999</v>
      </c>
      <c r="J94" s="90">
        <f t="shared" si="33"/>
        <v>4367.5064725823995</v>
      </c>
      <c r="K94" s="67">
        <f t="shared" si="33"/>
        <v>1747.0025890329596</v>
      </c>
      <c r="L94" s="68">
        <f t="shared" si="33"/>
        <v>2620.5038835494397</v>
      </c>
    </row>
    <row r="95" spans="1:12" ht="48" outlineLevel="1">
      <c r="A95" s="107">
        <v>36</v>
      </c>
      <c r="B95" s="111" t="s">
        <v>199</v>
      </c>
      <c r="C95" s="60" t="s">
        <v>201</v>
      </c>
      <c r="D95" s="61" t="s">
        <v>174</v>
      </c>
      <c r="E95" s="62">
        <v>502</v>
      </c>
      <c r="F95" s="62">
        <v>1</v>
      </c>
      <c r="G95" s="63">
        <f>E95*6.06</f>
        <v>3042.12</v>
      </c>
      <c r="H95" s="63">
        <f>G95*7.68/100</f>
        <v>233.634816</v>
      </c>
      <c r="I95" s="63">
        <f>SUM(G95:H95)*30.98/100</f>
        <v>1014.8288419967998</v>
      </c>
      <c r="J95" s="70">
        <f>SUM(G95:I95)</f>
        <v>4290.5836579968</v>
      </c>
      <c r="K95" s="63">
        <f>J95*40/100</f>
        <v>1716.23346319872</v>
      </c>
      <c r="L95" s="64">
        <f>J95*60/100</f>
        <v>2574.35019479808</v>
      </c>
    </row>
    <row r="96" spans="1:12" ht="11.25" customHeight="1" thickBot="1">
      <c r="A96" s="108"/>
      <c r="B96" s="112"/>
      <c r="C96" s="65"/>
      <c r="D96" s="65" t="s">
        <v>176</v>
      </c>
      <c r="E96" s="66">
        <f aca="true" t="shared" si="34" ref="E96:L96">SUM(E95)</f>
        <v>502</v>
      </c>
      <c r="F96" s="66">
        <f t="shared" si="34"/>
        <v>1</v>
      </c>
      <c r="G96" s="67">
        <f t="shared" si="34"/>
        <v>3042.12</v>
      </c>
      <c r="H96" s="67">
        <f t="shared" si="34"/>
        <v>233.634816</v>
      </c>
      <c r="I96" s="67">
        <f t="shared" si="34"/>
        <v>1014.8288419967998</v>
      </c>
      <c r="J96" s="90">
        <f t="shared" si="34"/>
        <v>4290.5836579968</v>
      </c>
      <c r="K96" s="67">
        <f t="shared" si="34"/>
        <v>1716.23346319872</v>
      </c>
      <c r="L96" s="68">
        <f t="shared" si="34"/>
        <v>2574.35019479808</v>
      </c>
    </row>
    <row r="97" spans="1:12" ht="51.75" customHeight="1" outlineLevel="1">
      <c r="A97" s="113">
        <v>37</v>
      </c>
      <c r="B97" s="114" t="s">
        <v>173</v>
      </c>
      <c r="C97" s="71" t="s">
        <v>180</v>
      </c>
      <c r="D97" s="77" t="s">
        <v>174</v>
      </c>
      <c r="E97" s="75">
        <v>1604</v>
      </c>
      <c r="F97" s="75">
        <v>5</v>
      </c>
      <c r="G97" s="63">
        <f>E97*6.06</f>
        <v>9720.24</v>
      </c>
      <c r="H97" s="63">
        <f>G97*7.68/100</f>
        <v>746.5144319999999</v>
      </c>
      <c r="I97" s="63">
        <f>SUM(G97:H97)*30.98/100</f>
        <v>3242.6005230336</v>
      </c>
      <c r="J97" s="70">
        <f>SUM(G97:I97)</f>
        <v>13709.3549550336</v>
      </c>
      <c r="K97" s="63">
        <f>J97*40/100</f>
        <v>5483.74198201344</v>
      </c>
      <c r="L97" s="64">
        <f>J97*60/100</f>
        <v>8225.61297302016</v>
      </c>
    </row>
    <row r="98" spans="1:12" ht="13.5" thickBot="1">
      <c r="A98" s="108"/>
      <c r="B98" s="112"/>
      <c r="C98" s="65"/>
      <c r="D98" s="65" t="s">
        <v>176</v>
      </c>
      <c r="E98" s="79">
        <f aca="true" t="shared" si="35" ref="E98:L98">SUM(E97:E97)</f>
        <v>1604</v>
      </c>
      <c r="F98" s="79">
        <f t="shared" si="35"/>
        <v>5</v>
      </c>
      <c r="G98" s="80">
        <f t="shared" si="35"/>
        <v>9720.24</v>
      </c>
      <c r="H98" s="80">
        <f t="shared" si="35"/>
        <v>746.5144319999999</v>
      </c>
      <c r="I98" s="80">
        <f t="shared" si="35"/>
        <v>3242.6005230336</v>
      </c>
      <c r="J98" s="91">
        <f t="shared" si="35"/>
        <v>13709.3549550336</v>
      </c>
      <c r="K98" s="80">
        <f t="shared" si="35"/>
        <v>5483.74198201344</v>
      </c>
      <c r="L98" s="84">
        <f t="shared" si="35"/>
        <v>8225.61297302016</v>
      </c>
    </row>
    <row r="99" spans="1:15" ht="21" customHeight="1" thickBot="1">
      <c r="A99" s="47"/>
      <c r="B99" s="85"/>
      <c r="C99" s="86"/>
      <c r="D99" s="94" t="s">
        <v>166</v>
      </c>
      <c r="E99" s="95">
        <v>131873</v>
      </c>
      <c r="F99" s="96">
        <v>409</v>
      </c>
      <c r="G99" s="92">
        <v>799150.38</v>
      </c>
      <c r="H99" s="92">
        <v>61374.75</v>
      </c>
      <c r="I99" s="92">
        <v>266590.69</v>
      </c>
      <c r="J99" s="92">
        <v>1127115.81</v>
      </c>
      <c r="K99" s="92">
        <v>450846.33</v>
      </c>
      <c r="L99" s="97">
        <v>676269.48</v>
      </c>
      <c r="O99" s="49"/>
    </row>
    <row r="100" spans="2:12" ht="12.75">
      <c r="B100" s="87"/>
      <c r="C100" s="88"/>
      <c r="D100" s="88"/>
      <c r="E100" s="88"/>
      <c r="F100" s="88"/>
      <c r="G100" s="89"/>
      <c r="H100" s="89"/>
      <c r="I100" s="89"/>
      <c r="J100" s="93"/>
      <c r="K100" s="89"/>
      <c r="L100" s="89"/>
    </row>
    <row r="101" spans="2:10" ht="12.75">
      <c r="B101" s="54"/>
      <c r="C101" s="55"/>
      <c r="D101" s="55"/>
      <c r="E101" s="55"/>
      <c r="F101" s="55"/>
      <c r="G101" s="56"/>
      <c r="H101" s="56"/>
      <c r="I101" s="56"/>
      <c r="J101" s="56"/>
    </row>
    <row r="102" spans="2:10" ht="12.75">
      <c r="B102" s="54"/>
      <c r="C102" s="55"/>
      <c r="D102" s="55"/>
      <c r="E102" s="57"/>
      <c r="F102" s="57"/>
      <c r="G102" s="57"/>
      <c r="H102" s="56"/>
      <c r="I102" s="56"/>
      <c r="J102" s="56"/>
    </row>
    <row r="103" spans="2:10" ht="12.75">
      <c r="B103" s="54"/>
      <c r="C103" s="55"/>
      <c r="D103" s="55"/>
      <c r="E103" s="55"/>
      <c r="F103" s="55"/>
      <c r="G103" s="56"/>
      <c r="H103" s="56"/>
      <c r="I103" s="56"/>
      <c r="J103" s="56"/>
    </row>
    <row r="104" spans="2:10" ht="12.75">
      <c r="B104" s="54"/>
      <c r="C104" s="55"/>
      <c r="D104" s="55"/>
      <c r="E104" s="55"/>
      <c r="F104" s="55"/>
      <c r="G104" s="56"/>
      <c r="H104" s="56"/>
      <c r="I104" s="56"/>
      <c r="J104" s="56"/>
    </row>
    <row r="105" spans="2:10" ht="12.75">
      <c r="B105" s="54"/>
      <c r="C105" s="55"/>
      <c r="D105" s="55"/>
      <c r="E105" s="55"/>
      <c r="F105" s="55"/>
      <c r="G105" s="56"/>
      <c r="H105" s="56"/>
      <c r="I105" s="56"/>
      <c r="J105" s="56"/>
    </row>
    <row r="106" spans="2:10" ht="12.75">
      <c r="B106" s="54"/>
      <c r="C106" s="55"/>
      <c r="D106" s="55"/>
      <c r="E106" s="55"/>
      <c r="F106" s="55"/>
      <c r="G106" s="56"/>
      <c r="H106" s="56"/>
      <c r="I106" s="56"/>
      <c r="J106" s="56"/>
    </row>
    <row r="107" spans="2:10" ht="12.75">
      <c r="B107" s="54"/>
      <c r="C107" s="55"/>
      <c r="D107" s="55"/>
      <c r="E107" s="55"/>
      <c r="F107" s="55"/>
      <c r="G107" s="56"/>
      <c r="H107" s="56"/>
      <c r="I107" s="56"/>
      <c r="J107" s="56"/>
    </row>
    <row r="108" spans="2:10" ht="12.75">
      <c r="B108" s="54"/>
      <c r="C108" s="55"/>
      <c r="D108" s="55"/>
      <c r="E108" s="55"/>
      <c r="F108" s="55"/>
      <c r="G108" s="56"/>
      <c r="H108" s="56"/>
      <c r="I108" s="56"/>
      <c r="J108" s="56"/>
    </row>
    <row r="109" spans="2:10" ht="12.75">
      <c r="B109" s="54"/>
      <c r="C109" s="55"/>
      <c r="D109" s="55"/>
      <c r="E109" s="55"/>
      <c r="F109" s="55"/>
      <c r="G109" s="56"/>
      <c r="H109" s="56"/>
      <c r="I109" s="56"/>
      <c r="J109" s="56"/>
    </row>
    <row r="110" spans="2:10" ht="12.75">
      <c r="B110" s="54"/>
      <c r="C110" s="55"/>
      <c r="D110" s="55"/>
      <c r="E110" s="55"/>
      <c r="F110" s="55"/>
      <c r="G110" s="56"/>
      <c r="H110" s="56"/>
      <c r="I110" s="56"/>
      <c r="J110" s="56"/>
    </row>
    <row r="111" spans="2:10" ht="12.75">
      <c r="B111" s="54"/>
      <c r="C111" s="55"/>
      <c r="D111" s="55"/>
      <c r="E111" s="55"/>
      <c r="F111" s="55"/>
      <c r="G111" s="56"/>
      <c r="H111" s="56"/>
      <c r="I111" s="56"/>
      <c r="J111" s="56"/>
    </row>
    <row r="112" spans="2:10" ht="12.75">
      <c r="B112" s="54"/>
      <c r="C112" s="55"/>
      <c r="D112" s="55"/>
      <c r="E112" s="55"/>
      <c r="F112" s="55"/>
      <c r="G112" s="56"/>
      <c r="H112" s="56"/>
      <c r="I112" s="56"/>
      <c r="J112" s="56"/>
    </row>
    <row r="113" spans="2:10" ht="12.75">
      <c r="B113" s="54"/>
      <c r="C113" s="55"/>
      <c r="D113" s="55"/>
      <c r="E113" s="55"/>
      <c r="F113" s="55"/>
      <c r="G113" s="56"/>
      <c r="H113" s="56"/>
      <c r="I113" s="56"/>
      <c r="J113" s="56"/>
    </row>
  </sheetData>
  <sheetProtection/>
  <autoFilter ref="B3:J99"/>
  <mergeCells count="85">
    <mergeCell ref="J3:J4"/>
    <mergeCell ref="K3:L3"/>
    <mergeCell ref="A7:A10"/>
    <mergeCell ref="B7:B10"/>
    <mergeCell ref="B3:B4"/>
    <mergeCell ref="F3:F4"/>
    <mergeCell ref="G3:G4"/>
    <mergeCell ref="A3:A4"/>
    <mergeCell ref="A5:A6"/>
    <mergeCell ref="B5:B6"/>
    <mergeCell ref="I3:I4"/>
    <mergeCell ref="A11:A12"/>
    <mergeCell ref="B11:B12"/>
    <mergeCell ref="A13:A14"/>
    <mergeCell ref="B13:B14"/>
    <mergeCell ref="H3:H4"/>
    <mergeCell ref="C3:C4"/>
    <mergeCell ref="D3:D4"/>
    <mergeCell ref="E3:E4"/>
    <mergeCell ref="A28:A32"/>
    <mergeCell ref="B28:B32"/>
    <mergeCell ref="A15:A19"/>
    <mergeCell ref="B15:B19"/>
    <mergeCell ref="A20:A22"/>
    <mergeCell ref="B20:B22"/>
    <mergeCell ref="A23:A27"/>
    <mergeCell ref="B23:B27"/>
    <mergeCell ref="A50:A51"/>
    <mergeCell ref="B50:B51"/>
    <mergeCell ref="A33:A36"/>
    <mergeCell ref="B33:B36"/>
    <mergeCell ref="A37:A42"/>
    <mergeCell ref="B37:B42"/>
    <mergeCell ref="A43:A45"/>
    <mergeCell ref="B43:B45"/>
    <mergeCell ref="A46:A47"/>
    <mergeCell ref="B46:B47"/>
    <mergeCell ref="A48:A49"/>
    <mergeCell ref="B48:B49"/>
    <mergeCell ref="A62:A63"/>
    <mergeCell ref="B62:B63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75:A76"/>
    <mergeCell ref="B75:B76"/>
    <mergeCell ref="A64:A66"/>
    <mergeCell ref="B64:B66"/>
    <mergeCell ref="A67:A68"/>
    <mergeCell ref="B67:B68"/>
    <mergeCell ref="A83:A84"/>
    <mergeCell ref="B83:B84"/>
    <mergeCell ref="A69:A70"/>
    <mergeCell ref="B69:B70"/>
    <mergeCell ref="A71:A72"/>
    <mergeCell ref="B71:B72"/>
    <mergeCell ref="A73:A74"/>
    <mergeCell ref="B73:B74"/>
    <mergeCell ref="A95:A96"/>
    <mergeCell ref="B95:B96"/>
    <mergeCell ref="A87:A88"/>
    <mergeCell ref="B87:B88"/>
    <mergeCell ref="A77:A78"/>
    <mergeCell ref="B77:B78"/>
    <mergeCell ref="A79:A80"/>
    <mergeCell ref="B79:B80"/>
    <mergeCell ref="A81:A82"/>
    <mergeCell ref="B81:B82"/>
    <mergeCell ref="A93:A94"/>
    <mergeCell ref="B93:B94"/>
    <mergeCell ref="A85:A86"/>
    <mergeCell ref="B85:B86"/>
    <mergeCell ref="A97:A98"/>
    <mergeCell ref="B97:B98"/>
    <mergeCell ref="A89:A90"/>
    <mergeCell ref="B89:B90"/>
    <mergeCell ref="A91:A92"/>
    <mergeCell ref="B91:B92"/>
  </mergeCells>
  <printOptions/>
  <pageMargins left="0.75" right="0.75" top="1" bottom="1" header="0" footer="0"/>
  <pageSetup horizontalDpi="600" verticalDpi="600" orientation="landscape" paperSize="9" r:id="rId1"/>
  <headerFooter alignWithMargins="0">
    <oddHeader>&amp;RRokiškio rajono  savivaldybės administracijos direktoriaus įsakymo 2013 m. kovo 25 d. priedas Nr .251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rajono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 Kublickas</dc:creator>
  <cp:keywords/>
  <dc:description/>
  <cp:lastModifiedBy>JurgitaJurkonytė</cp:lastModifiedBy>
  <cp:lastPrinted>2013-03-25T09:10:40Z</cp:lastPrinted>
  <dcterms:created xsi:type="dcterms:W3CDTF">1998-11-02T12:22:35Z</dcterms:created>
  <dcterms:modified xsi:type="dcterms:W3CDTF">2013-03-25T09:13:06Z</dcterms:modified>
  <cp:category/>
  <cp:version/>
  <cp:contentType/>
  <cp:contentStatus/>
</cp:coreProperties>
</file>