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860" activeTab="0"/>
  </bookViews>
  <sheets>
    <sheet name="2013 metu biudžetas" sheetId="1" r:id="rId1"/>
    <sheet name="Sheet3" sheetId="2" r:id="rId2"/>
  </sheets>
  <definedNames>
    <definedName name="_xlnm.Print_Titles" localSheetId="0">'2013 metu biudžetas'!$5:$7</definedName>
  </definedNames>
  <calcPr fullCalcOnLoad="1"/>
</workbook>
</file>

<file path=xl/sharedStrings.xml><?xml version="1.0" encoding="utf-8"?>
<sst xmlns="http://schemas.openxmlformats.org/spreadsheetml/2006/main" count="226" uniqueCount="155">
  <si>
    <t>Programos/asignavimų valdytojo pavadinimas</t>
  </si>
  <si>
    <t>Iš viso</t>
  </si>
  <si>
    <t>iš jų:</t>
  </si>
  <si>
    <t>Iš viso VF*</t>
  </si>
  <si>
    <t>Iš viso MK*</t>
  </si>
  <si>
    <t>Iš viso SP PR*</t>
  </si>
  <si>
    <t>išlaidoms</t>
  </si>
  <si>
    <t>turtui įsigyti</t>
  </si>
  <si>
    <t>Strateginio planavimo ir investicijų skyrius</t>
  </si>
  <si>
    <t xml:space="preserve">    nekilnojamojo turto įregistravimas</t>
  </si>
  <si>
    <t xml:space="preserve">  Europos ir kitų fondų projektams dalinai finansuoti</t>
  </si>
  <si>
    <t xml:space="preserve">  invest.projektams,galimybių studijoms ir kt dokum.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</si>
  <si>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</si>
  <si>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</si>
  <si>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>Finansų skyrius</t>
  </si>
  <si>
    <t>Juodupės seniūnija</t>
  </si>
  <si>
    <t>Jūžintų seniūnija</t>
  </si>
  <si>
    <t>Kamajų seniūnija</t>
  </si>
  <si>
    <t>Kriaunų seniūnija</t>
  </si>
  <si>
    <t>Kazliškio seniūnija</t>
  </si>
  <si>
    <t>Obelių seniūnija</t>
  </si>
  <si>
    <t>Pandėlio seniūnija</t>
  </si>
  <si>
    <t>Panemunėlio seniūnija</t>
  </si>
  <si>
    <t>Rokiškio kaimiškoji seniūnija</t>
  </si>
  <si>
    <t>Rokiškio miesto seniūnija</t>
  </si>
  <si>
    <r>
      <t xml:space="preserve">   </t>
    </r>
    <r>
      <rPr>
        <i/>
        <sz val="9"/>
        <rFont val="Arial"/>
        <family val="2"/>
      </rPr>
      <t>tarybos narių darbo apmokėjimas</t>
    </r>
  </si>
  <si>
    <t>L/d Nykštukas</t>
  </si>
  <si>
    <t>L/d Pumpurėlis</t>
  </si>
  <si>
    <t>Juodupės l/d</t>
  </si>
  <si>
    <t>M/d Ąžuoliukas</t>
  </si>
  <si>
    <t>Pandėlio prad.m-kla</t>
  </si>
  <si>
    <t>Kriaunų pagrindinė m-kla</t>
  </si>
  <si>
    <t>Panemunėlio pagrindinė m-kla</t>
  </si>
  <si>
    <t>Juodupės gimnazija</t>
  </si>
  <si>
    <t>Jūžintų J.O.Širvydo vidurinė m-kla</t>
  </si>
  <si>
    <t>Kamajų A.Strazdo gimnazija</t>
  </si>
  <si>
    <t>Obelių gimnazija</t>
  </si>
  <si>
    <t xml:space="preserve">Pandėlio gimnazija </t>
  </si>
  <si>
    <t>Choreografijos mokykla</t>
  </si>
  <si>
    <t>Švietimo centras</t>
  </si>
  <si>
    <t>Kultūros centras</t>
  </si>
  <si>
    <t>Krašto muziejus</t>
  </si>
  <si>
    <t>J.Keliočio Viešoji biblioteka</t>
  </si>
  <si>
    <t>Kūno kultūros ir sporto centras</t>
  </si>
  <si>
    <t>Socialinės paramos ir sveikatos skyrius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</si>
  <si>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</si>
  <si>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</si>
  <si>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</si>
  <si>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</si>
  <si>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</si>
  <si>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</si>
  <si>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>Švietimo skyrius</t>
  </si>
  <si>
    <t>Vaiko teisių apsaugos skyrius</t>
  </si>
  <si>
    <t xml:space="preserve">  VšĮ Rokiškio rajono ligoninė (lizingas)</t>
  </si>
  <si>
    <t>Visuomenės sveikatos biuras</t>
  </si>
  <si>
    <t xml:space="preserve">   direktoriaus rezervas</t>
  </si>
  <si>
    <t xml:space="preserve">  kompensacijos už šildymą ir vandenį</t>
  </si>
  <si>
    <t>Statybos ir  infrastruktūros skyrius</t>
  </si>
  <si>
    <t xml:space="preserve">  teritorijų planavimas ir detalieji planai</t>
  </si>
  <si>
    <t>Žemės ūkio skyrius</t>
  </si>
  <si>
    <t xml:space="preserve">    smulkaus ir vidutinio verslo rėmimo fondas</t>
  </si>
  <si>
    <t xml:space="preserve">   žemės ūkio rėmimo fondas</t>
  </si>
  <si>
    <t>UGDYMO KOKYBĖS IR MOKYMOSI APLINKOS UŽTIKRINIMAS (02)</t>
  </si>
  <si>
    <t>Kultūros,turizmo ir ryšių su užsienio šalimis skyrius</t>
  </si>
  <si>
    <r>
      <t xml:space="preserve">   paskolų aptarnavimas</t>
    </r>
    <r>
      <rPr>
        <sz val="10"/>
        <rFont val="Arial"/>
        <family val="0"/>
      </rPr>
      <t xml:space="preserve"> </t>
    </r>
  </si>
  <si>
    <t xml:space="preserve">   pavojingų,didžiagabaritinių ir asbesto turinčių atliekų surinkimas ir sutvarkymas</t>
  </si>
  <si>
    <t>IŠ VISO</t>
  </si>
  <si>
    <r>
      <t>VF*</t>
    </r>
    <r>
      <rPr>
        <sz val="10"/>
        <rFont val="Arial"/>
        <family val="0"/>
      </rPr>
      <t xml:space="preserve"> - valstybės funkcija</t>
    </r>
  </si>
  <si>
    <r>
      <t xml:space="preserve">MK* - </t>
    </r>
    <r>
      <rPr>
        <sz val="10"/>
        <rFont val="Arial"/>
        <family val="2"/>
      </rPr>
      <t>moksleivio krepšelis</t>
    </r>
  </si>
  <si>
    <r>
      <t xml:space="preserve">SP PR* - </t>
    </r>
    <r>
      <rPr>
        <sz val="10"/>
        <rFont val="Arial"/>
        <family val="2"/>
      </rPr>
      <t>specialioji programa</t>
    </r>
  </si>
  <si>
    <t>Iš viso SF*</t>
  </si>
  <si>
    <r>
      <t xml:space="preserve">SF* - </t>
    </r>
    <r>
      <rPr>
        <sz val="10"/>
        <rFont val="Arial"/>
        <family val="2"/>
      </rPr>
      <t>savarankiška funkcija</t>
    </r>
  </si>
  <si>
    <t>Socialinės paramos centras</t>
  </si>
  <si>
    <t>Priešgaisrinė tarnyba</t>
  </si>
  <si>
    <t>Savivaldybės administracija</t>
  </si>
  <si>
    <t xml:space="preserve">   administracija</t>
  </si>
  <si>
    <t xml:space="preserve">   kapitalo investicijos ir ilgalaikio turto remontas</t>
  </si>
  <si>
    <t xml:space="preserve">    nekilnojamo turto nuomos specialioji programa</t>
  </si>
  <si>
    <t xml:space="preserve">   darbo politikos formavavimas ir įgyvendinimas</t>
  </si>
  <si>
    <t xml:space="preserve">  žemės gerinimas</t>
  </si>
  <si>
    <t xml:space="preserve">Rokiškio rajono savivaldybės tarybos </t>
  </si>
  <si>
    <t>Kontrolės ir audito tarnyba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</si>
  <si>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</si>
  <si>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</si>
  <si>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10"/>
        <rFont val="Arial"/>
        <family val="2"/>
      </rPr>
      <t>narkotikų,nusikalstamų veikų prevencija</t>
    </r>
  </si>
  <si>
    <t xml:space="preserve">SOCIALINĖS PARAMOS IR SVEIKATOS APSAUGOS PASLAUGŲ KOKYBĖS GERINIMAS (04)                 </t>
  </si>
  <si>
    <t>RAJONO INFRASTRUKTŪROS OBJEKTŲ PRIEŽIŪRA,PLĖTRA IR MODERNIZAVIMAS(05)</t>
  </si>
  <si>
    <t>KAIMO PLĖTROS,APLINKOS APSAUGOS IR VERSLO SKATINIMAS (06)</t>
  </si>
  <si>
    <r>
      <t xml:space="preserve">  </t>
    </r>
    <r>
      <rPr>
        <i/>
        <sz val="10"/>
        <rFont val="Arial"/>
        <family val="2"/>
      </rPr>
      <t>daugiabučių bendrijų rėmimo fondas</t>
    </r>
  </si>
  <si>
    <t>KULTŪROS,SPPORTO,BENDRUOMENĖS IR VAIKŲ IR JAUNIMO GYVENIMO AKTYVINIMO PROGRAMA (03)</t>
  </si>
  <si>
    <t xml:space="preserve">   subsidijos gamintojams už šiluminę energiją</t>
  </si>
  <si>
    <t>SAVIVALDYBĖS FUNKCIJŲ ĮGYVENDINIMAS IR VALDYMAS (01)</t>
  </si>
  <si>
    <t xml:space="preserve">  kelių žiemos priežiūra</t>
  </si>
  <si>
    <t xml:space="preserve">  darbo politikos formavavimas ir įgyvendinimas</t>
  </si>
  <si>
    <t>Pedagogonė psichologinė tarnyba</t>
  </si>
  <si>
    <t>Kamajų A.Strazdo gim. ikimokyklinio ug.sk.</t>
  </si>
  <si>
    <t xml:space="preserve">   lengvatinio keleivių pervežimo išlaidų kompensav.</t>
  </si>
  <si>
    <t xml:space="preserve">   kompensacijos už liftų naudojimą</t>
  </si>
  <si>
    <r>
      <t xml:space="preserve">  iš to sk.: </t>
    </r>
    <r>
      <rPr>
        <i/>
        <sz val="9"/>
        <rFont val="Arial"/>
        <family val="2"/>
      </rPr>
      <t>sveikatos priežiūra mokyklose</t>
    </r>
  </si>
  <si>
    <t>Turto valdymo ir viešųjų pirkimų skyrius</t>
  </si>
  <si>
    <t xml:space="preserve">   projektų administravimas</t>
  </si>
  <si>
    <t xml:space="preserve">   savivaldybės kitos išlaidos</t>
  </si>
  <si>
    <t xml:space="preserve">  VšĮ Juodupės komunalininkas paskolai dengti</t>
  </si>
  <si>
    <t>Obelių m/d</t>
  </si>
  <si>
    <t>Kavoliškio m/d</t>
  </si>
  <si>
    <t>Pandėlio prad.m-klos Kazliškio skyrius</t>
  </si>
  <si>
    <t>L/d Varpelis</t>
  </si>
  <si>
    <t>Senamiesčio progimnazija</t>
  </si>
  <si>
    <t>Senamiesčio progimnazijos Laibgalių sk.</t>
  </si>
  <si>
    <t>Suaugusiųjų ir jaunimo mokymo centras</t>
  </si>
  <si>
    <t>J.Tumo-Vaižganto gimnazija</t>
  </si>
  <si>
    <t>J. Tumo - Vaižganto gimnazijos bendrabutis</t>
  </si>
  <si>
    <t>Juozo Tūbelio progimnazija</t>
  </si>
  <si>
    <t>Juodupės gimn. neformaliojo ugdymo sk.</t>
  </si>
  <si>
    <t>Kamajų gimn. Kalvių prad.ugd. sk.</t>
  </si>
  <si>
    <t>Kamajų gimn. neformaliojo ugdymo skyrius</t>
  </si>
  <si>
    <t>Obelių gimnaz. neformaliojo ugdymo sk.</t>
  </si>
  <si>
    <t>Pandėlio gimn.spec.klasių skyrius</t>
  </si>
  <si>
    <t>Pandėlio universalus daugiafunkcis centras</t>
  </si>
  <si>
    <t>Panemunėlio universalus daugiafunkcis centras</t>
  </si>
  <si>
    <t>Rudolfo Lymano muzikos mokykla</t>
  </si>
  <si>
    <t>iš jų: darbo užmokesčiui</t>
  </si>
  <si>
    <t xml:space="preserve"> Socialinės reabilitacijos paslaugų neįgaliesiems bendruomenėje projektams finansuoti</t>
  </si>
  <si>
    <t>iš to sk.: Valstybės investicijų programa</t>
  </si>
  <si>
    <t xml:space="preserve">              investic. projektams vykdyti iš skol. lėšų</t>
  </si>
  <si>
    <t xml:space="preserve">  lengvatinio moksleivių pervež. išlaidų kompensav.</t>
  </si>
  <si>
    <t xml:space="preserve"> iš to sk.: ledo aikštelės šaldymui</t>
  </si>
  <si>
    <t xml:space="preserve"> iš to sk.: festivaliui ,,Vaidiname žemdirbiams"</t>
  </si>
  <si>
    <t xml:space="preserve">  nuostolingų maršrutų išlaidoms kompensuoti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</si>
  <si>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</si>
  <si>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r>
      <t xml:space="preserve">  žuvusių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transportav. Išlaidų ekspertizei atlikti komp.</t>
    </r>
  </si>
  <si>
    <t xml:space="preserve">  tarptautinis bendradarbiavimas</t>
  </si>
  <si>
    <t xml:space="preserve">  rajono renginių programa</t>
  </si>
  <si>
    <t xml:space="preserve">  iš to sk.: ,,Tėvo gitarai"</t>
  </si>
  <si>
    <t xml:space="preserve">  2014 m. dainų šventei</t>
  </si>
  <si>
    <t xml:space="preserve">  nevyriausybinių organizacijų projektų finansavimas</t>
  </si>
  <si>
    <t xml:space="preserve">   iš to sk.: jaunimo org.projektų finansavimas</t>
  </si>
  <si>
    <t xml:space="preserve">  leidyba</t>
  </si>
  <si>
    <t xml:space="preserve">  talentingų žmonių rėmimui</t>
  </si>
  <si>
    <t xml:space="preserve">  turizmo plėtros ir informacijos programa</t>
  </si>
  <si>
    <t xml:space="preserve">  studijų rėmimo programa</t>
  </si>
  <si>
    <t xml:space="preserve">  brandos egzaminams organizuoti</t>
  </si>
  <si>
    <t xml:space="preserve">  išorės auditas</t>
  </si>
  <si>
    <t xml:space="preserve">  neformaliojo ugdymo programos</t>
  </si>
  <si>
    <t xml:space="preserve">  pedagoginė grupė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</si>
  <si>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</si>
  <si>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</si>
  <si>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</si>
  <si>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r>
      <t xml:space="preserve">  </t>
    </r>
    <r>
      <rPr>
        <i/>
        <sz val="10"/>
        <rFont val="Arial"/>
        <family val="2"/>
      </rPr>
      <t>kompensacijų administravimas</t>
    </r>
  </si>
  <si>
    <t xml:space="preserve">  socialinės paramos mokiniams administravimas</t>
  </si>
  <si>
    <t>ROKIŠKIO RAJONO SAVIVALDYBĖS 2013 METŲ BIUDŽETO TIKSLINIMAS</t>
  </si>
  <si>
    <t xml:space="preserve"> priedas</t>
  </si>
  <si>
    <t xml:space="preserve">  iš to sk.:prisidėjimas prie Obelių paminklo statybos</t>
  </si>
  <si>
    <r>
      <t xml:space="preserve">  </t>
    </r>
    <r>
      <rPr>
        <b/>
        <sz val="10"/>
        <rFont val="Arial"/>
        <family val="2"/>
      </rPr>
      <t xml:space="preserve"> 1 projektas</t>
    </r>
  </si>
  <si>
    <t>2013 m. lapkričio 29 d. sprendimo Nr. TS-15.239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</si>
</sst>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_ ;[Red]\-0.000\ "/>
    <numFmt numFmtId="175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0" borderId="0" applyNumberFormat="0" applyFill="0" applyBorder="0" applyAlignment="0" applyProtection="0"/>
    <xf numFmtId="0" fontId="3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0" fillId="0" borderId="11" xfId="0" applyNumberForma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32" borderId="10" xfId="0" applyNumberFormat="1" applyFont="1" applyFill="1" applyBorder="1" applyAlignment="1">
      <alignment/>
    </xf>
    <xf numFmtId="172" fontId="1" fillId="0" borderId="17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1" fillId="0" borderId="19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1" fillId="0" borderId="18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6" fontId="0" fillId="0" borderId="0" xfId="0" applyNumberFormat="1" applyAlignment="1">
      <alignment/>
    </xf>
    <xf numFmtId="172" fontId="0" fillId="32" borderId="10" xfId="0" applyNumberFormat="1" applyFill="1" applyBorder="1" applyAlignment="1">
      <alignment/>
    </xf>
    <xf numFmtId="172" fontId="1" fillId="0" borderId="16" xfId="0" applyNumberFormat="1" applyFont="1" applyBorder="1" applyAlignment="1">
      <alignment/>
    </xf>
    <xf numFmtId="172" fontId="0" fillId="0" borderId="11" xfId="0" applyNumberFormat="1" applyFont="1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172" fontId="1" fillId="0" borderId="12" xfId="0" applyNumberFormat="1" applyFon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172" fontId="0" fillId="0" borderId="12" xfId="0" applyNumberFormat="1" applyBorder="1" applyAlignment="1">
      <alignment vertical="top" wrapText="1"/>
    </xf>
    <xf numFmtId="172" fontId="1" fillId="0" borderId="1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72" fontId="0" fillId="0" borderId="17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0" fontId="0" fillId="0" borderId="28" xfId="48" applyFont="1" applyBorder="1" applyAlignment="1">
      <alignment horizontal="center" vertical="center" wrapText="1"/>
      <protection/>
    </xf>
    <xf numFmtId="0" fontId="2" fillId="0" borderId="28" xfId="48" applyFont="1" applyBorder="1" applyAlignment="1">
      <alignment horizontal="center" vertical="center" wrapText="1"/>
      <protection/>
    </xf>
    <xf numFmtId="172" fontId="0" fillId="0" borderId="22" xfId="0" applyNumberFormat="1" applyBorder="1" applyAlignment="1">
      <alignment/>
    </xf>
    <xf numFmtId="172" fontId="0" fillId="0" borderId="16" xfId="0" applyNumberFormat="1" applyBorder="1" applyAlignment="1">
      <alignment vertical="top" wrapText="1"/>
    </xf>
    <xf numFmtId="172" fontId="0" fillId="0" borderId="29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172" fontId="1" fillId="0" borderId="36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5" xfId="0" applyNumberFormat="1" applyBorder="1" applyAlignment="1">
      <alignment vertical="top" wrapText="1"/>
    </xf>
    <xf numFmtId="172" fontId="1" fillId="0" borderId="26" xfId="0" applyNumberFormat="1" applyFont="1" applyBorder="1" applyAlignment="1">
      <alignment/>
    </xf>
    <xf numFmtId="172" fontId="1" fillId="0" borderId="39" xfId="0" applyNumberFormat="1" applyFont="1" applyBorder="1" applyAlignment="1">
      <alignment/>
    </xf>
    <xf numFmtId="172" fontId="1" fillId="32" borderId="27" xfId="0" applyNumberFormat="1" applyFont="1" applyFill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41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42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5" fillId="0" borderId="43" xfId="0" applyFont="1" applyBorder="1" applyAlignment="1">
      <alignment wrapText="1"/>
    </xf>
    <xf numFmtId="0" fontId="1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wrapText="1"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4" fillId="32" borderId="44" xfId="0" applyFont="1" applyFill="1" applyBorder="1" applyAlignment="1">
      <alignment/>
    </xf>
    <xf numFmtId="0" fontId="1" fillId="32" borderId="44" xfId="0" applyFont="1" applyFill="1" applyBorder="1" applyAlignment="1">
      <alignment/>
    </xf>
    <xf numFmtId="0" fontId="1" fillId="0" borderId="44" xfId="0" applyFont="1" applyBorder="1" applyAlignment="1">
      <alignment horizontal="left"/>
    </xf>
    <xf numFmtId="0" fontId="3" fillId="32" borderId="44" xfId="0" applyFont="1" applyFill="1" applyBorder="1" applyAlignment="1">
      <alignment vertical="top" wrapText="1"/>
    </xf>
    <xf numFmtId="0" fontId="6" fillId="0" borderId="44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6" xfId="0" applyFont="1" applyBorder="1" applyAlignment="1">
      <alignment wrapText="1"/>
    </xf>
    <xf numFmtId="172" fontId="0" fillId="0" borderId="35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5" fillId="0" borderId="43" xfId="0" applyFont="1" applyBorder="1" applyAlignment="1">
      <alignment horizontal="left" vertical="center" wrapText="1"/>
    </xf>
    <xf numFmtId="0" fontId="0" fillId="32" borderId="45" xfId="0" applyFill="1" applyBorder="1" applyAlignment="1">
      <alignment/>
    </xf>
    <xf numFmtId="172" fontId="1" fillId="0" borderId="42" xfId="0" applyNumberFormat="1" applyFont="1" applyBorder="1" applyAlignment="1">
      <alignment/>
    </xf>
    <xf numFmtId="172" fontId="0" fillId="0" borderId="47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173" fontId="0" fillId="0" borderId="27" xfId="0" applyNumberFormat="1" applyBorder="1" applyAlignment="1">
      <alignment/>
    </xf>
    <xf numFmtId="173" fontId="1" fillId="0" borderId="35" xfId="0" applyNumberFormat="1" applyFont="1" applyBorder="1" applyAlignment="1">
      <alignment/>
    </xf>
    <xf numFmtId="173" fontId="1" fillId="0" borderId="33" xfId="0" applyNumberFormat="1" applyFont="1" applyBorder="1" applyAlignment="1">
      <alignment/>
    </xf>
    <xf numFmtId="173" fontId="1" fillId="0" borderId="37" xfId="0" applyNumberFormat="1" applyFont="1" applyBorder="1" applyAlignment="1">
      <alignment/>
    </xf>
    <xf numFmtId="173" fontId="0" fillId="32" borderId="10" xfId="0" applyNumberFormat="1" applyFont="1" applyFill="1" applyBorder="1" applyAlignment="1">
      <alignment/>
    </xf>
    <xf numFmtId="173" fontId="1" fillId="0" borderId="32" xfId="0" applyNumberFormat="1" applyFont="1" applyBorder="1" applyAlignment="1">
      <alignment/>
    </xf>
    <xf numFmtId="173" fontId="1" fillId="0" borderId="34" xfId="0" applyNumberFormat="1" applyFont="1" applyBorder="1" applyAlignment="1">
      <alignment/>
    </xf>
    <xf numFmtId="173" fontId="0" fillId="0" borderId="31" xfId="0" applyNumberFormat="1" applyBorder="1" applyAlignment="1">
      <alignment/>
    </xf>
    <xf numFmtId="173" fontId="0" fillId="0" borderId="11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2" fontId="1" fillId="32" borderId="11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9" xfId="48" applyFont="1" applyBorder="1" applyAlignment="1">
      <alignment horizontal="center" vertical="center" wrapText="1"/>
      <protection/>
    </xf>
    <xf numFmtId="0" fontId="0" fillId="0" borderId="50" xfId="48" applyFont="1" applyBorder="1" applyAlignment="1">
      <alignment horizontal="center" vertical="center" wrapText="1"/>
      <protection/>
    </xf>
    <xf numFmtId="0" fontId="0" fillId="0" borderId="51" xfId="48" applyFont="1" applyBorder="1" applyAlignment="1">
      <alignment horizontal="center" vertical="center" wrapText="1"/>
      <protection/>
    </xf>
    <xf numFmtId="0" fontId="1" fillId="0" borderId="52" xfId="48" applyFont="1" applyBorder="1" applyAlignment="1">
      <alignment horizontal="center" vertical="center" wrapText="1"/>
      <protection/>
    </xf>
    <xf numFmtId="0" fontId="1" fillId="0" borderId="53" xfId="48" applyFont="1" applyBorder="1" applyAlignment="1">
      <alignment horizontal="center" vertical="center" wrapText="1"/>
      <protection/>
    </xf>
    <xf numFmtId="0" fontId="1" fillId="0" borderId="54" xfId="48" applyFont="1" applyBorder="1" applyAlignment="1">
      <alignment horizontal="center" vertical="center" wrapText="1"/>
      <protection/>
    </xf>
    <xf numFmtId="0" fontId="0" fillId="0" borderId="55" xfId="48" applyFont="1" applyBorder="1" applyAlignment="1">
      <alignment horizontal="center" vertical="center" wrapText="1"/>
      <protection/>
    </xf>
    <xf numFmtId="0" fontId="0" fillId="0" borderId="56" xfId="48" applyFont="1" applyBorder="1" applyAlignment="1">
      <alignment horizontal="center" vertical="center" wrapText="1"/>
      <protection/>
    </xf>
    <xf numFmtId="0" fontId="1" fillId="0" borderId="57" xfId="48" applyFont="1" applyBorder="1" applyAlignment="1">
      <alignment horizontal="center" vertical="center" wrapText="1"/>
      <protection/>
    </xf>
    <xf numFmtId="0" fontId="1" fillId="0" borderId="58" xfId="48" applyFont="1" applyBorder="1" applyAlignment="1">
      <alignment horizontal="center" vertical="center" wrapText="1"/>
      <protection/>
    </xf>
    <xf numFmtId="0" fontId="1" fillId="0" borderId="59" xfId="48" applyFont="1" applyBorder="1" applyAlignment="1">
      <alignment horizontal="center" vertical="center" wrapText="1"/>
      <protection/>
    </xf>
    <xf numFmtId="0" fontId="0" fillId="0" borderId="60" xfId="48" applyFont="1" applyBorder="1" applyAlignment="1">
      <alignment horizontal="center" vertical="center" wrapText="1"/>
      <protection/>
    </xf>
    <xf numFmtId="0" fontId="0" fillId="0" borderId="61" xfId="48" applyFont="1" applyBorder="1" applyAlignment="1">
      <alignment horizontal="center" vertical="center" wrapText="1"/>
      <protection/>
    </xf>
    <xf numFmtId="0" fontId="0" fillId="0" borderId="62" xfId="4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63" xfId="0" applyBorder="1" applyAlignment="1">
      <alignment/>
    </xf>
    <xf numFmtId="0" fontId="0" fillId="0" borderId="46" xfId="0" applyBorder="1" applyAlignment="1">
      <alignment/>
    </xf>
    <xf numFmtId="0" fontId="0" fillId="0" borderId="64" xfId="48" applyFont="1" applyBorder="1" applyAlignment="1">
      <alignment horizontal="center" vertical="center" wrapText="1"/>
      <protection/>
    </xf>
    <xf numFmtId="0" fontId="0" fillId="0" borderId="65" xfId="48" applyFont="1" applyBorder="1" applyAlignment="1">
      <alignment horizontal="center" vertical="center" wrapText="1"/>
      <protection/>
    </xf>
    <xf numFmtId="0" fontId="0" fillId="0" borderId="66" xfId="48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0" fillId="33" borderId="16" xfId="0" applyNumberFormat="1" applyFont="1" applyFill="1" applyBorder="1" applyAlignment="1">
      <alignment/>
    </xf>
    <xf numFmtId="172" fontId="0" fillId="33" borderId="16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33" borderId="22" xfId="0" applyNumberFormat="1" applyFill="1" applyBorder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Zeros="0" tabSelected="1" zoomScale="80" zoomScaleNormal="80" zoomScaleSheetLayoutView="80" zoomScalePageLayoutView="0" workbookViewId="0" topLeftCell="A1">
      <selection activeCell="G171" sqref="G171:J173"/>
    </sheetView>
  </sheetViews>
  <sheetFormatPr defaultColWidth="9.140625" defaultRowHeight="12.75"/>
  <cols>
    <col min="1" max="1" width="4.57421875" style="0" customWidth="1"/>
    <col min="2" max="2" width="42.140625" style="0" customWidth="1"/>
    <col min="3" max="3" width="7.8515625" style="0" customWidth="1"/>
    <col min="4" max="5" width="8.28125" style="0" customWidth="1"/>
    <col min="6" max="6" width="5.8515625" style="0" customWidth="1"/>
    <col min="7" max="7" width="6.28125" style="0" customWidth="1"/>
    <col min="8" max="9" width="7.140625" style="0" customWidth="1"/>
    <col min="10" max="10" width="4.8515625" style="0" customWidth="1"/>
    <col min="11" max="11" width="6.8515625" style="0" customWidth="1"/>
    <col min="12" max="12" width="6.421875" style="0" customWidth="1"/>
    <col min="13" max="13" width="6.57421875" style="0" customWidth="1"/>
    <col min="14" max="14" width="5.7109375" style="0" customWidth="1"/>
    <col min="15" max="15" width="7.421875" style="0" customWidth="1"/>
    <col min="16" max="16" width="7.7109375" style="0" customWidth="1"/>
    <col min="17" max="17" width="8.140625" style="0" customWidth="1"/>
    <col min="18" max="18" width="5.8515625" style="0" customWidth="1"/>
    <col min="19" max="19" width="5.7109375" style="0" customWidth="1"/>
    <col min="20" max="20" width="7.7109375" style="0" customWidth="1"/>
    <col min="21" max="21" width="5.00390625" style="0" customWidth="1"/>
    <col min="22" max="22" width="4.7109375" style="0" customWidth="1"/>
  </cols>
  <sheetData>
    <row r="1" ht="12.75">
      <c r="N1" s="6" t="s">
        <v>80</v>
      </c>
    </row>
    <row r="2" spans="2:22" ht="12.75">
      <c r="B2" s="138" t="s">
        <v>153</v>
      </c>
      <c r="C2" s="139" t="s">
        <v>150</v>
      </c>
      <c r="D2" s="139"/>
      <c r="E2" s="139"/>
      <c r="F2" s="139"/>
      <c r="G2" s="139"/>
      <c r="H2" s="139"/>
      <c r="I2" s="139"/>
      <c r="J2" s="139"/>
      <c r="K2" s="140"/>
      <c r="L2" s="140"/>
      <c r="M2" s="140"/>
      <c r="N2" s="161" t="s">
        <v>154</v>
      </c>
      <c r="O2" s="7"/>
      <c r="P2" s="7"/>
      <c r="Q2" s="32"/>
      <c r="T2" s="7"/>
      <c r="U2" s="7"/>
      <c r="V2" s="32"/>
    </row>
    <row r="3" spans="3:14" ht="12.75">
      <c r="C3" s="155"/>
      <c r="D3" s="155"/>
      <c r="E3" s="155"/>
      <c r="F3" s="155"/>
      <c r="G3" s="155"/>
      <c r="H3" s="155"/>
      <c r="I3" s="155"/>
      <c r="N3" s="6" t="s">
        <v>151</v>
      </c>
    </row>
    <row r="4" ht="13.5" thickBot="1"/>
    <row r="5" spans="1:22" ht="12.75" customHeight="1">
      <c r="A5" s="156"/>
      <c r="B5" s="141" t="s">
        <v>0</v>
      </c>
      <c r="C5" s="144" t="s">
        <v>1</v>
      </c>
      <c r="D5" s="147" t="s">
        <v>2</v>
      </c>
      <c r="E5" s="147"/>
      <c r="F5" s="148"/>
      <c r="G5" s="149" t="s">
        <v>70</v>
      </c>
      <c r="H5" s="147" t="s">
        <v>2</v>
      </c>
      <c r="I5" s="147"/>
      <c r="J5" s="158"/>
      <c r="K5" s="144" t="s">
        <v>3</v>
      </c>
      <c r="L5" s="147" t="s">
        <v>2</v>
      </c>
      <c r="M5" s="147"/>
      <c r="N5" s="148"/>
      <c r="O5" s="144" t="s">
        <v>4</v>
      </c>
      <c r="P5" s="147" t="s">
        <v>2</v>
      </c>
      <c r="Q5" s="147"/>
      <c r="R5" s="148"/>
      <c r="S5" s="144" t="s">
        <v>5</v>
      </c>
      <c r="T5" s="147" t="s">
        <v>2</v>
      </c>
      <c r="U5" s="147"/>
      <c r="V5" s="148"/>
    </row>
    <row r="6" spans="1:22" ht="12.75" customHeight="1">
      <c r="A6" s="157"/>
      <c r="B6" s="142"/>
      <c r="C6" s="145"/>
      <c r="D6" s="152" t="s">
        <v>6</v>
      </c>
      <c r="E6" s="152"/>
      <c r="F6" s="153" t="s">
        <v>7</v>
      </c>
      <c r="G6" s="150"/>
      <c r="H6" s="152" t="s">
        <v>6</v>
      </c>
      <c r="I6" s="152"/>
      <c r="J6" s="159" t="s">
        <v>7</v>
      </c>
      <c r="K6" s="145"/>
      <c r="L6" s="152" t="s">
        <v>6</v>
      </c>
      <c r="M6" s="152"/>
      <c r="N6" s="153" t="s">
        <v>7</v>
      </c>
      <c r="O6" s="145"/>
      <c r="P6" s="152" t="s">
        <v>6</v>
      </c>
      <c r="Q6" s="152"/>
      <c r="R6" s="153" t="s">
        <v>7</v>
      </c>
      <c r="S6" s="145"/>
      <c r="T6" s="152" t="s">
        <v>6</v>
      </c>
      <c r="U6" s="152"/>
      <c r="V6" s="153" t="s">
        <v>7</v>
      </c>
    </row>
    <row r="7" spans="1:22" ht="50.25" customHeight="1" thickBot="1">
      <c r="A7" s="157"/>
      <c r="B7" s="143"/>
      <c r="C7" s="146"/>
      <c r="D7" s="51" t="s">
        <v>1</v>
      </c>
      <c r="E7" s="52" t="s">
        <v>121</v>
      </c>
      <c r="F7" s="154"/>
      <c r="G7" s="151"/>
      <c r="H7" s="51" t="s">
        <v>1</v>
      </c>
      <c r="I7" s="52" t="s">
        <v>121</v>
      </c>
      <c r="J7" s="160"/>
      <c r="K7" s="146"/>
      <c r="L7" s="51" t="s">
        <v>1</v>
      </c>
      <c r="M7" s="52" t="s">
        <v>121</v>
      </c>
      <c r="N7" s="154"/>
      <c r="O7" s="146"/>
      <c r="P7" s="51" t="s">
        <v>1</v>
      </c>
      <c r="Q7" s="52" t="s">
        <v>121</v>
      </c>
      <c r="R7" s="154"/>
      <c r="S7" s="146"/>
      <c r="T7" s="51" t="s">
        <v>1</v>
      </c>
      <c r="U7" s="52" t="s">
        <v>121</v>
      </c>
      <c r="V7" s="154"/>
    </row>
    <row r="8" spans="1:22" ht="33.75" customHeight="1" thickBot="1">
      <c r="A8" s="108">
        <v>1</v>
      </c>
      <c r="B8" s="83" t="s">
        <v>91</v>
      </c>
      <c r="C8" s="64">
        <f>G8+K8+O8+S8</f>
        <v>185</v>
      </c>
      <c r="D8" s="62">
        <f>H8+L8+P8+T8</f>
        <v>185</v>
      </c>
      <c r="E8" s="62">
        <f>I8+M8+Q8+U8</f>
        <v>24.3</v>
      </c>
      <c r="F8" s="66">
        <f>J8+N8+R8+V8</f>
        <v>0</v>
      </c>
      <c r="G8" s="73">
        <f>G9+G14+G15+G18+G23+G26+G29+SUM(G31:G41)+G21</f>
        <v>131.5</v>
      </c>
      <c r="H8" s="62">
        <f>H9+H14+H15+H18+H23+H26+H29+SUM(H31:H41)+H21</f>
        <v>131.5</v>
      </c>
      <c r="I8" s="62">
        <f>I9+I14+I15+I18+I23+I26+I29+SUM(I31:I41)+I21</f>
        <v>3.3</v>
      </c>
      <c r="J8" s="74">
        <f aca="true" t="shared" si="0" ref="J8:V8">J9+J14+J15+J18+J23+J26+J29+SUM(J31:J41)</f>
        <v>0</v>
      </c>
      <c r="K8" s="61">
        <f t="shared" si="0"/>
        <v>39.8</v>
      </c>
      <c r="L8" s="62">
        <f t="shared" si="0"/>
        <v>39.8</v>
      </c>
      <c r="M8" s="62">
        <f t="shared" si="0"/>
        <v>21</v>
      </c>
      <c r="N8" s="63">
        <f t="shared" si="0"/>
        <v>0</v>
      </c>
      <c r="O8" s="61">
        <f t="shared" si="0"/>
        <v>0</v>
      </c>
      <c r="P8" s="62">
        <f t="shared" si="0"/>
        <v>0</v>
      </c>
      <c r="Q8" s="62">
        <f t="shared" si="0"/>
        <v>0</v>
      </c>
      <c r="R8" s="63">
        <f t="shared" si="0"/>
        <v>0</v>
      </c>
      <c r="S8" s="61">
        <f t="shared" si="0"/>
        <v>13.7</v>
      </c>
      <c r="T8" s="62">
        <f t="shared" si="0"/>
        <v>13.7</v>
      </c>
      <c r="U8" s="62"/>
      <c r="V8" s="63">
        <f t="shared" si="0"/>
        <v>0</v>
      </c>
    </row>
    <row r="9" spans="1:22" ht="12.75">
      <c r="A9" s="109">
        <f>+A8+1</f>
        <v>2</v>
      </c>
      <c r="B9" s="84" t="s">
        <v>74</v>
      </c>
      <c r="C9" s="57">
        <f aca="true" t="shared" si="1" ref="C9:C72">G9+K9+O9+S9</f>
        <v>109.4</v>
      </c>
      <c r="D9" s="50">
        <f>H9+L9+P9+T9</f>
        <v>109.4</v>
      </c>
      <c r="E9" s="50">
        <f>I9+M9+Q9+U9</f>
        <v>0</v>
      </c>
      <c r="F9" s="58">
        <f>J9+N9+R9+V9</f>
        <v>0</v>
      </c>
      <c r="G9" s="71">
        <f>G10+G11+G12+G13</f>
        <v>109.4</v>
      </c>
      <c r="H9" s="50">
        <f>H10+H11+H12+H13</f>
        <v>109.4</v>
      </c>
      <c r="I9" s="50">
        <f>I10+I11+I12+I13</f>
        <v>0</v>
      </c>
      <c r="J9" s="71">
        <f aca="true" t="shared" si="2" ref="J9:V9">J10+J11+J12+J13</f>
        <v>0</v>
      </c>
      <c r="K9" s="29">
        <f t="shared" si="2"/>
        <v>0</v>
      </c>
      <c r="L9" s="50">
        <f t="shared" si="2"/>
        <v>0</v>
      </c>
      <c r="M9" s="72">
        <f t="shared" si="2"/>
        <v>0</v>
      </c>
      <c r="N9" s="30">
        <f t="shared" si="2"/>
        <v>0</v>
      </c>
      <c r="O9" s="29">
        <f t="shared" si="2"/>
        <v>0</v>
      </c>
      <c r="P9" s="50">
        <f t="shared" si="2"/>
        <v>0</v>
      </c>
      <c r="Q9" s="50">
        <f t="shared" si="2"/>
        <v>0</v>
      </c>
      <c r="R9" s="30">
        <f t="shared" si="2"/>
        <v>0</v>
      </c>
      <c r="S9" s="29">
        <f t="shared" si="2"/>
        <v>0</v>
      </c>
      <c r="T9" s="50">
        <f t="shared" si="2"/>
        <v>0</v>
      </c>
      <c r="U9" s="50">
        <f t="shared" si="2"/>
        <v>0</v>
      </c>
      <c r="V9" s="30">
        <f t="shared" si="2"/>
        <v>0</v>
      </c>
    </row>
    <row r="10" spans="1:22" ht="12.75">
      <c r="A10" s="89">
        <f aca="true" t="shared" si="3" ref="A10:A75">+A9+1</f>
        <v>3</v>
      </c>
      <c r="B10" s="85" t="s">
        <v>75</v>
      </c>
      <c r="C10" s="12">
        <f t="shared" si="1"/>
        <v>81.4</v>
      </c>
      <c r="D10" s="5">
        <f>H10+L10+P10+T10</f>
        <v>81.4</v>
      </c>
      <c r="E10" s="5">
        <f>I10+M10+Q10+U10</f>
        <v>0</v>
      </c>
      <c r="F10" s="11"/>
      <c r="G10" s="162">
        <v>81.4</v>
      </c>
      <c r="H10" s="163">
        <v>81.4</v>
      </c>
      <c r="I10" s="33"/>
      <c r="J10" s="17"/>
      <c r="K10" s="12">
        <f>L10+N10</f>
        <v>0</v>
      </c>
      <c r="L10" s="3"/>
      <c r="M10" s="33"/>
      <c r="N10" s="11"/>
      <c r="O10" s="8"/>
      <c r="P10" s="3"/>
      <c r="Q10" s="3"/>
      <c r="R10" s="11"/>
      <c r="S10" s="12">
        <f>T10+V10</f>
        <v>0</v>
      </c>
      <c r="T10" s="3"/>
      <c r="U10" s="3"/>
      <c r="V10" s="11"/>
    </row>
    <row r="11" spans="1:22" ht="12.75">
      <c r="A11" s="89">
        <f t="shared" si="3"/>
        <v>4</v>
      </c>
      <c r="B11" s="86" t="s">
        <v>25</v>
      </c>
      <c r="C11" s="12">
        <f t="shared" si="1"/>
        <v>0</v>
      </c>
      <c r="D11" s="3">
        <f aca="true" t="shared" si="4" ref="D11:D17">H11+L11+P11+T11</f>
        <v>0</v>
      </c>
      <c r="E11" s="3">
        <f aca="true" t="shared" si="5" ref="E11:E17">I11+M11+Q11+U11</f>
        <v>0</v>
      </c>
      <c r="F11" s="11"/>
      <c r="G11" s="68">
        <f aca="true" t="shared" si="6" ref="G11:G22">H11+J11</f>
        <v>0</v>
      </c>
      <c r="H11" s="3"/>
      <c r="I11" s="3"/>
      <c r="J11" s="17"/>
      <c r="K11" s="9">
        <f aca="true" t="shared" si="7" ref="K11:K19">L11+N11</f>
        <v>0</v>
      </c>
      <c r="L11" s="3"/>
      <c r="M11" s="3"/>
      <c r="N11" s="11"/>
      <c r="O11" s="8"/>
      <c r="P11" s="3"/>
      <c r="Q11" s="3"/>
      <c r="R11" s="11"/>
      <c r="S11" s="8"/>
      <c r="T11" s="3"/>
      <c r="U11" s="3"/>
      <c r="V11" s="11"/>
    </row>
    <row r="12" spans="1:22" ht="12.75">
      <c r="A12" s="89">
        <f t="shared" si="3"/>
        <v>5</v>
      </c>
      <c r="B12" s="85" t="s">
        <v>55</v>
      </c>
      <c r="C12" s="12">
        <f t="shared" si="1"/>
        <v>0</v>
      </c>
      <c r="D12" s="3">
        <f t="shared" si="4"/>
        <v>0</v>
      </c>
      <c r="E12" s="3">
        <f t="shared" si="5"/>
        <v>0</v>
      </c>
      <c r="F12" s="11"/>
      <c r="G12" s="68">
        <f t="shared" si="6"/>
        <v>0</v>
      </c>
      <c r="H12" s="3"/>
      <c r="I12" s="3"/>
      <c r="J12" s="17"/>
      <c r="K12" s="9">
        <f t="shared" si="7"/>
        <v>0</v>
      </c>
      <c r="L12" s="3"/>
      <c r="M12" s="3"/>
      <c r="N12" s="11"/>
      <c r="O12" s="8"/>
      <c r="P12" s="3"/>
      <c r="Q12" s="3"/>
      <c r="R12" s="11"/>
      <c r="S12" s="8"/>
      <c r="T12" s="3"/>
      <c r="U12" s="3"/>
      <c r="V12" s="11"/>
    </row>
    <row r="13" spans="1:22" ht="12.75">
      <c r="A13" s="89">
        <f t="shared" si="3"/>
        <v>6</v>
      </c>
      <c r="B13" s="85" t="s">
        <v>101</v>
      </c>
      <c r="C13" s="12">
        <f t="shared" si="1"/>
        <v>28</v>
      </c>
      <c r="D13" s="3">
        <f t="shared" si="4"/>
        <v>28</v>
      </c>
      <c r="E13" s="3">
        <f t="shared" si="5"/>
        <v>0</v>
      </c>
      <c r="F13" s="11"/>
      <c r="G13" s="162">
        <v>28</v>
      </c>
      <c r="H13" s="163">
        <v>28</v>
      </c>
      <c r="I13" s="3"/>
      <c r="J13" s="17"/>
      <c r="K13" s="9">
        <f t="shared" si="7"/>
        <v>0</v>
      </c>
      <c r="L13" s="3"/>
      <c r="M13" s="3"/>
      <c r="N13" s="11"/>
      <c r="O13" s="8"/>
      <c r="P13" s="3"/>
      <c r="Q13" s="3"/>
      <c r="R13" s="11"/>
      <c r="S13" s="8"/>
      <c r="T13" s="3"/>
      <c r="U13" s="3"/>
      <c r="V13" s="11"/>
    </row>
    <row r="14" spans="1:22" ht="12.75">
      <c r="A14" s="89">
        <f>+A13+1</f>
        <v>7</v>
      </c>
      <c r="B14" s="86" t="s">
        <v>81</v>
      </c>
      <c r="C14" s="9">
        <f t="shared" si="1"/>
        <v>0</v>
      </c>
      <c r="D14" s="4">
        <f t="shared" si="4"/>
        <v>0</v>
      </c>
      <c r="E14" s="4">
        <f t="shared" si="5"/>
        <v>0</v>
      </c>
      <c r="F14" s="11"/>
      <c r="G14" s="49">
        <f t="shared" si="6"/>
        <v>0</v>
      </c>
      <c r="H14" s="4"/>
      <c r="I14" s="4"/>
      <c r="J14" s="17"/>
      <c r="K14" s="9">
        <f t="shared" si="7"/>
        <v>0</v>
      </c>
      <c r="L14" s="3"/>
      <c r="M14" s="3"/>
      <c r="N14" s="11"/>
      <c r="O14" s="8"/>
      <c r="P14" s="3"/>
      <c r="Q14" s="3"/>
      <c r="R14" s="11"/>
      <c r="S14" s="8"/>
      <c r="T14" s="3"/>
      <c r="U14" s="3"/>
      <c r="V14" s="11"/>
    </row>
    <row r="15" spans="1:22" ht="12.75">
      <c r="A15" s="89">
        <v>8</v>
      </c>
      <c r="B15" s="86" t="s">
        <v>44</v>
      </c>
      <c r="C15" s="9">
        <f t="shared" si="1"/>
        <v>0</v>
      </c>
      <c r="D15" s="4">
        <f t="shared" si="4"/>
        <v>0</v>
      </c>
      <c r="E15" s="4">
        <f t="shared" si="5"/>
        <v>0</v>
      </c>
      <c r="F15" s="11"/>
      <c r="G15" s="49"/>
      <c r="H15" s="31">
        <f>H16+H17</f>
        <v>0</v>
      </c>
      <c r="I15" s="4"/>
      <c r="J15" s="53"/>
      <c r="K15" s="25">
        <f>K16+K17</f>
        <v>0</v>
      </c>
      <c r="L15" s="25">
        <f>L16+L17</f>
        <v>0</v>
      </c>
      <c r="M15" s="3"/>
      <c r="N15" s="11"/>
      <c r="O15" s="8"/>
      <c r="P15" s="3"/>
      <c r="Q15" s="3"/>
      <c r="R15" s="11"/>
      <c r="S15" s="8"/>
      <c r="T15" s="3"/>
      <c r="U15" s="3"/>
      <c r="V15" s="11"/>
    </row>
    <row r="16" spans="1:22" ht="12.75">
      <c r="A16" s="89">
        <v>9</v>
      </c>
      <c r="B16" s="86" t="s">
        <v>148</v>
      </c>
      <c r="C16" s="12">
        <f t="shared" si="1"/>
        <v>0</v>
      </c>
      <c r="D16" s="5">
        <f t="shared" si="4"/>
        <v>0</v>
      </c>
      <c r="E16" s="4">
        <f t="shared" si="5"/>
        <v>0</v>
      </c>
      <c r="F16" s="11"/>
      <c r="G16" s="49"/>
      <c r="H16" s="31"/>
      <c r="I16" s="4"/>
      <c r="J16" s="53"/>
      <c r="K16" s="28">
        <f>L16+M16+N16</f>
        <v>0</v>
      </c>
      <c r="L16" s="3"/>
      <c r="M16" s="3"/>
      <c r="N16" s="11"/>
      <c r="O16" s="8"/>
      <c r="P16" s="3"/>
      <c r="Q16" s="3"/>
      <c r="R16" s="11"/>
      <c r="S16" s="8"/>
      <c r="T16" s="3"/>
      <c r="U16" s="3"/>
      <c r="V16" s="11"/>
    </row>
    <row r="17" spans="1:22" ht="12.75">
      <c r="A17" s="89">
        <v>10</v>
      </c>
      <c r="B17" s="85" t="s">
        <v>149</v>
      </c>
      <c r="C17" s="12">
        <f t="shared" si="1"/>
        <v>0</v>
      </c>
      <c r="D17" s="5">
        <f t="shared" si="4"/>
        <v>0</v>
      </c>
      <c r="E17" s="4">
        <f t="shared" si="5"/>
        <v>0</v>
      </c>
      <c r="F17" s="11"/>
      <c r="G17" s="49"/>
      <c r="H17" s="31"/>
      <c r="I17" s="4"/>
      <c r="J17" s="53"/>
      <c r="K17" s="28">
        <f>L17+M17+N17</f>
        <v>0</v>
      </c>
      <c r="L17" s="3"/>
      <c r="M17" s="3"/>
      <c r="N17" s="11"/>
      <c r="O17" s="8"/>
      <c r="P17" s="3"/>
      <c r="Q17" s="3"/>
      <c r="R17" s="11"/>
      <c r="S17" s="8"/>
      <c r="T17" s="3"/>
      <c r="U17" s="3"/>
      <c r="V17" s="11"/>
    </row>
    <row r="18" spans="1:22" ht="12.75">
      <c r="A18" s="89">
        <v>11</v>
      </c>
      <c r="B18" s="86" t="s">
        <v>99</v>
      </c>
      <c r="C18" s="9">
        <f t="shared" si="1"/>
        <v>0</v>
      </c>
      <c r="D18" s="4">
        <f aca="true" t="shared" si="8" ref="D18:E52">H18+L18+P18+T18</f>
        <v>0</v>
      </c>
      <c r="E18" s="4"/>
      <c r="F18" s="10"/>
      <c r="G18" s="31">
        <f t="shared" si="6"/>
        <v>0</v>
      </c>
      <c r="H18" s="4">
        <f>H19+H20</f>
        <v>0</v>
      </c>
      <c r="I18" s="4">
        <f aca="true" t="shared" si="9" ref="I18:O18">I19+I20</f>
        <v>0</v>
      </c>
      <c r="J18" s="31">
        <f t="shared" si="9"/>
        <v>0</v>
      </c>
      <c r="K18" s="25">
        <f t="shared" si="9"/>
        <v>0</v>
      </c>
      <c r="L18" s="4">
        <f t="shared" si="9"/>
        <v>0</v>
      </c>
      <c r="M18" s="4">
        <f t="shared" si="9"/>
        <v>0</v>
      </c>
      <c r="N18" s="27">
        <f t="shared" si="9"/>
        <v>0</v>
      </c>
      <c r="O18" s="25">
        <f t="shared" si="9"/>
        <v>0</v>
      </c>
      <c r="P18" s="4">
        <f aca="true" t="shared" si="10" ref="P18:V18">P19+P20</f>
        <v>0</v>
      </c>
      <c r="Q18" s="4">
        <f t="shared" si="10"/>
        <v>0</v>
      </c>
      <c r="R18" s="27">
        <f t="shared" si="10"/>
        <v>0</v>
      </c>
      <c r="S18" s="25">
        <f t="shared" si="10"/>
        <v>0</v>
      </c>
      <c r="T18" s="25">
        <f t="shared" si="10"/>
        <v>0</v>
      </c>
      <c r="U18" s="4">
        <f t="shared" si="10"/>
        <v>0</v>
      </c>
      <c r="V18" s="10">
        <f t="shared" si="10"/>
        <v>0</v>
      </c>
    </row>
    <row r="19" spans="1:22" ht="12.75">
      <c r="A19" s="89">
        <f t="shared" si="3"/>
        <v>12</v>
      </c>
      <c r="B19" s="87" t="s">
        <v>9</v>
      </c>
      <c r="C19" s="12">
        <f t="shared" si="1"/>
        <v>0</v>
      </c>
      <c r="D19" s="3">
        <f t="shared" si="8"/>
        <v>0</v>
      </c>
      <c r="E19" s="3"/>
      <c r="F19" s="11"/>
      <c r="G19" s="68">
        <f t="shared" si="6"/>
        <v>0</v>
      </c>
      <c r="H19" s="3"/>
      <c r="I19" s="3"/>
      <c r="J19" s="17"/>
      <c r="K19" s="9">
        <f t="shared" si="7"/>
        <v>0</v>
      </c>
      <c r="L19" s="17"/>
      <c r="M19" s="3"/>
      <c r="N19" s="11"/>
      <c r="O19" s="8"/>
      <c r="P19" s="3"/>
      <c r="Q19" s="3"/>
      <c r="R19" s="11"/>
      <c r="S19" s="8"/>
      <c r="T19" s="3"/>
      <c r="U19" s="3"/>
      <c r="V19" s="11"/>
    </row>
    <row r="20" spans="1:22" ht="12.75">
      <c r="A20" s="89">
        <v>13</v>
      </c>
      <c r="B20" s="87" t="s">
        <v>77</v>
      </c>
      <c r="C20" s="12">
        <f t="shared" si="1"/>
        <v>0</v>
      </c>
      <c r="D20" s="3">
        <f t="shared" si="8"/>
        <v>0</v>
      </c>
      <c r="E20" s="3"/>
      <c r="F20" s="11"/>
      <c r="G20" s="49">
        <f t="shared" si="6"/>
        <v>0</v>
      </c>
      <c r="H20" s="3"/>
      <c r="I20" s="3"/>
      <c r="J20" s="17"/>
      <c r="K20" s="8"/>
      <c r="L20" s="17"/>
      <c r="M20" s="3"/>
      <c r="N20" s="11"/>
      <c r="O20" s="8"/>
      <c r="P20" s="3"/>
      <c r="Q20" s="3"/>
      <c r="R20" s="11"/>
      <c r="S20" s="8">
        <f>T20+V20</f>
        <v>0</v>
      </c>
      <c r="T20" s="3"/>
      <c r="U20" s="3"/>
      <c r="V20" s="11"/>
    </row>
    <row r="21" spans="1:22" ht="12.75">
      <c r="A21" s="89">
        <v>14</v>
      </c>
      <c r="B21" s="86" t="s">
        <v>57</v>
      </c>
      <c r="C21" s="9">
        <f t="shared" si="1"/>
        <v>0</v>
      </c>
      <c r="D21" s="4">
        <f t="shared" si="8"/>
        <v>0</v>
      </c>
      <c r="E21" s="4">
        <f t="shared" si="8"/>
        <v>0</v>
      </c>
      <c r="F21" s="10"/>
      <c r="G21" s="49">
        <f t="shared" si="6"/>
        <v>0</v>
      </c>
      <c r="H21" s="4">
        <f>H22</f>
        <v>0</v>
      </c>
      <c r="I21" s="4">
        <f>I22</f>
        <v>0</v>
      </c>
      <c r="J21" s="53"/>
      <c r="K21" s="26"/>
      <c r="L21" s="17"/>
      <c r="M21" s="3"/>
      <c r="N21" s="11"/>
      <c r="O21" s="8"/>
      <c r="P21" s="3"/>
      <c r="Q21" s="3"/>
      <c r="R21" s="11"/>
      <c r="S21" s="8"/>
      <c r="T21" s="3"/>
      <c r="U21" s="3"/>
      <c r="V21" s="11"/>
    </row>
    <row r="22" spans="1:22" ht="12.75">
      <c r="A22" s="89">
        <v>15</v>
      </c>
      <c r="B22" s="85" t="s">
        <v>100</v>
      </c>
      <c r="C22" s="12">
        <f t="shared" si="1"/>
        <v>0</v>
      </c>
      <c r="D22" s="3">
        <f t="shared" si="8"/>
        <v>0</v>
      </c>
      <c r="E22" s="3">
        <f t="shared" si="8"/>
        <v>0</v>
      </c>
      <c r="F22" s="11"/>
      <c r="G22" s="68">
        <f t="shared" si="6"/>
        <v>0</v>
      </c>
      <c r="H22" s="3"/>
      <c r="I22" s="3"/>
      <c r="J22" s="53"/>
      <c r="K22" s="26"/>
      <c r="L22" s="17"/>
      <c r="M22" s="3"/>
      <c r="N22" s="11"/>
      <c r="O22" s="8"/>
      <c r="P22" s="3"/>
      <c r="Q22" s="3"/>
      <c r="R22" s="11"/>
      <c r="S22" s="8"/>
      <c r="T22" s="3"/>
      <c r="U22" s="3"/>
      <c r="V22" s="11"/>
    </row>
    <row r="23" spans="1:22" ht="14.25" customHeight="1">
      <c r="A23" s="89">
        <v>16</v>
      </c>
      <c r="B23" s="86" t="s">
        <v>8</v>
      </c>
      <c r="C23" s="9">
        <f t="shared" si="1"/>
        <v>0</v>
      </c>
      <c r="D23" s="4">
        <f t="shared" si="8"/>
        <v>0</v>
      </c>
      <c r="E23" s="4"/>
      <c r="F23" s="10"/>
      <c r="G23" s="31">
        <f>G24+G25</f>
        <v>0</v>
      </c>
      <c r="H23" s="4">
        <f aca="true" t="shared" si="11" ref="H23:V23">H24+H25</f>
        <v>0</v>
      </c>
      <c r="I23" s="4">
        <f t="shared" si="11"/>
        <v>0</v>
      </c>
      <c r="J23" s="31">
        <f t="shared" si="11"/>
        <v>0</v>
      </c>
      <c r="K23" s="26">
        <f t="shared" si="11"/>
        <v>0</v>
      </c>
      <c r="L23" s="3">
        <f t="shared" si="11"/>
        <v>0</v>
      </c>
      <c r="M23" s="3">
        <f t="shared" si="11"/>
        <v>0</v>
      </c>
      <c r="N23" s="11">
        <f t="shared" si="11"/>
        <v>0</v>
      </c>
      <c r="O23" s="8">
        <f t="shared" si="11"/>
        <v>0</v>
      </c>
      <c r="P23" s="3">
        <f t="shared" si="11"/>
        <v>0</v>
      </c>
      <c r="Q23" s="3">
        <f t="shared" si="11"/>
        <v>0</v>
      </c>
      <c r="R23" s="11">
        <f t="shared" si="11"/>
        <v>0</v>
      </c>
      <c r="S23" s="8">
        <f t="shared" si="11"/>
        <v>0</v>
      </c>
      <c r="T23" s="3">
        <f t="shared" si="11"/>
        <v>0</v>
      </c>
      <c r="U23" s="3">
        <f t="shared" si="11"/>
        <v>0</v>
      </c>
      <c r="V23" s="11">
        <f t="shared" si="11"/>
        <v>0</v>
      </c>
    </row>
    <row r="24" spans="1:22" ht="13.5" customHeight="1">
      <c r="A24" s="89">
        <f t="shared" si="3"/>
        <v>17</v>
      </c>
      <c r="B24" s="88" t="s">
        <v>10</v>
      </c>
      <c r="C24" s="12">
        <f t="shared" si="1"/>
        <v>0</v>
      </c>
      <c r="D24" s="3">
        <f t="shared" si="8"/>
        <v>0</v>
      </c>
      <c r="E24" s="3"/>
      <c r="F24" s="11"/>
      <c r="G24" s="53">
        <f>H24+J24</f>
        <v>0</v>
      </c>
      <c r="H24" s="3"/>
      <c r="I24" s="3"/>
      <c r="J24" s="53"/>
      <c r="K24" s="26"/>
      <c r="L24" s="3"/>
      <c r="M24" s="3"/>
      <c r="N24" s="11"/>
      <c r="O24" s="8"/>
      <c r="P24" s="3"/>
      <c r="Q24" s="3"/>
      <c r="R24" s="11"/>
      <c r="S24" s="8"/>
      <c r="T24" s="3"/>
      <c r="U24" s="3"/>
      <c r="V24" s="11"/>
    </row>
    <row r="25" spans="1:22" ht="12.75" customHeight="1">
      <c r="A25" s="89">
        <f t="shared" si="3"/>
        <v>18</v>
      </c>
      <c r="B25" s="88" t="s">
        <v>11</v>
      </c>
      <c r="C25" s="12">
        <f t="shared" si="1"/>
        <v>0</v>
      </c>
      <c r="D25" s="3">
        <f t="shared" si="8"/>
        <v>0</v>
      </c>
      <c r="E25" s="3"/>
      <c r="F25" s="11"/>
      <c r="G25" s="53">
        <f>H25+J25</f>
        <v>0</v>
      </c>
      <c r="H25" s="3"/>
      <c r="I25" s="3"/>
      <c r="J25" s="53"/>
      <c r="K25" s="26"/>
      <c r="L25" s="3"/>
      <c r="M25" s="3"/>
      <c r="N25" s="11"/>
      <c r="O25" s="8"/>
      <c r="P25" s="3"/>
      <c r="Q25" s="3"/>
      <c r="R25" s="11"/>
      <c r="S25" s="8"/>
      <c r="T25" s="3"/>
      <c r="U25" s="3"/>
      <c r="V25" s="11"/>
    </row>
    <row r="26" spans="1:22" ht="12.75">
      <c r="A26" s="89">
        <f t="shared" si="3"/>
        <v>19</v>
      </c>
      <c r="B26" s="86" t="s">
        <v>12</v>
      </c>
      <c r="C26" s="9">
        <f t="shared" si="1"/>
        <v>18</v>
      </c>
      <c r="D26" s="4">
        <f t="shared" si="8"/>
        <v>18</v>
      </c>
      <c r="E26" s="3"/>
      <c r="F26" s="11"/>
      <c r="G26" s="135">
        <f>G27</f>
        <v>18</v>
      </c>
      <c r="H26" s="31">
        <f>H27</f>
        <v>18</v>
      </c>
      <c r="I26" s="3">
        <f aca="true" t="shared" si="12" ref="I26:V26">I27+I28</f>
        <v>0</v>
      </c>
      <c r="J26" s="53">
        <f t="shared" si="12"/>
        <v>0</v>
      </c>
      <c r="K26" s="26">
        <f t="shared" si="12"/>
        <v>0</v>
      </c>
      <c r="L26" s="3">
        <f t="shared" si="12"/>
        <v>0</v>
      </c>
      <c r="M26" s="3">
        <f t="shared" si="12"/>
        <v>0</v>
      </c>
      <c r="N26" s="11">
        <f t="shared" si="12"/>
        <v>0</v>
      </c>
      <c r="O26" s="8">
        <f t="shared" si="12"/>
        <v>0</v>
      </c>
      <c r="P26" s="3">
        <f t="shared" si="12"/>
        <v>0</v>
      </c>
      <c r="Q26" s="3">
        <f t="shared" si="12"/>
        <v>0</v>
      </c>
      <c r="R26" s="11">
        <f t="shared" si="12"/>
        <v>0</v>
      </c>
      <c r="S26" s="8">
        <f t="shared" si="12"/>
        <v>0</v>
      </c>
      <c r="T26" s="3">
        <f t="shared" si="12"/>
        <v>0</v>
      </c>
      <c r="U26" s="3">
        <f t="shared" si="12"/>
        <v>0</v>
      </c>
      <c r="V26" s="11">
        <f t="shared" si="12"/>
        <v>0</v>
      </c>
    </row>
    <row r="27" spans="1:22" ht="12.75">
      <c r="A27" s="89">
        <f t="shared" si="3"/>
        <v>20</v>
      </c>
      <c r="B27" s="89" t="s">
        <v>13</v>
      </c>
      <c r="C27" s="12">
        <f t="shared" si="1"/>
        <v>18</v>
      </c>
      <c r="D27" s="3">
        <f t="shared" si="8"/>
        <v>18</v>
      </c>
      <c r="E27" s="3"/>
      <c r="F27" s="11"/>
      <c r="G27" s="136">
        <v>18</v>
      </c>
      <c r="H27" s="3">
        <v>18</v>
      </c>
      <c r="I27" s="3"/>
      <c r="J27" s="53"/>
      <c r="K27" s="26"/>
      <c r="L27" s="3"/>
      <c r="M27" s="3"/>
      <c r="N27" s="11"/>
      <c r="O27" s="8"/>
      <c r="P27" s="3"/>
      <c r="Q27" s="3"/>
      <c r="R27" s="11"/>
      <c r="S27" s="8"/>
      <c r="T27" s="3"/>
      <c r="U27" s="3"/>
      <c r="V27" s="11"/>
    </row>
    <row r="28" spans="1:22" ht="12.75">
      <c r="A28" s="89">
        <f t="shared" si="3"/>
        <v>21</v>
      </c>
      <c r="B28" s="87" t="s">
        <v>152</v>
      </c>
      <c r="C28" s="12">
        <f t="shared" si="1"/>
        <v>18</v>
      </c>
      <c r="D28" s="3">
        <f t="shared" si="8"/>
        <v>18</v>
      </c>
      <c r="E28" s="3"/>
      <c r="F28" s="11"/>
      <c r="G28" s="136">
        <v>18</v>
      </c>
      <c r="H28" s="3">
        <v>18</v>
      </c>
      <c r="I28" s="3"/>
      <c r="J28" s="53"/>
      <c r="K28" s="26"/>
      <c r="L28" s="3"/>
      <c r="M28" s="3"/>
      <c r="N28" s="11"/>
      <c r="O28" s="8"/>
      <c r="P28" s="3"/>
      <c r="Q28" s="3"/>
      <c r="R28" s="11"/>
      <c r="S28" s="8"/>
      <c r="T28" s="3"/>
      <c r="U28" s="3"/>
      <c r="V28" s="11"/>
    </row>
    <row r="29" spans="1:22" ht="12.75">
      <c r="A29" s="89">
        <f t="shared" si="3"/>
        <v>22</v>
      </c>
      <c r="B29" s="86" t="s">
        <v>14</v>
      </c>
      <c r="C29" s="9">
        <f t="shared" si="1"/>
        <v>0</v>
      </c>
      <c r="D29" s="4">
        <f t="shared" si="8"/>
        <v>0</v>
      </c>
      <c r="E29" s="3"/>
      <c r="F29" s="11"/>
      <c r="G29" s="135">
        <f>G30</f>
        <v>0</v>
      </c>
      <c r="H29" s="4">
        <f aca="true" t="shared" si="13" ref="H29:V29">H30</f>
        <v>0</v>
      </c>
      <c r="I29" s="3">
        <f t="shared" si="13"/>
        <v>0</v>
      </c>
      <c r="J29" s="53">
        <f t="shared" si="13"/>
        <v>0</v>
      </c>
      <c r="K29" s="26">
        <f t="shared" si="13"/>
        <v>0</v>
      </c>
      <c r="L29" s="3">
        <f t="shared" si="13"/>
        <v>0</v>
      </c>
      <c r="M29" s="3">
        <f t="shared" si="13"/>
        <v>0</v>
      </c>
      <c r="N29" s="11">
        <f t="shared" si="13"/>
        <v>0</v>
      </c>
      <c r="O29" s="8">
        <f t="shared" si="13"/>
        <v>0</v>
      </c>
      <c r="P29" s="3">
        <f t="shared" si="13"/>
        <v>0</v>
      </c>
      <c r="Q29" s="3">
        <f t="shared" si="13"/>
        <v>0</v>
      </c>
      <c r="R29" s="11">
        <f t="shared" si="13"/>
        <v>0</v>
      </c>
      <c r="S29" s="8">
        <f t="shared" si="13"/>
        <v>0</v>
      </c>
      <c r="T29" s="3">
        <f t="shared" si="13"/>
        <v>0</v>
      </c>
      <c r="U29" s="3">
        <f t="shared" si="13"/>
        <v>0</v>
      </c>
      <c r="V29" s="11">
        <f t="shared" si="13"/>
        <v>0</v>
      </c>
    </row>
    <row r="30" spans="1:22" ht="12.75">
      <c r="A30" s="89">
        <f t="shared" si="3"/>
        <v>23</v>
      </c>
      <c r="B30" s="87" t="s">
        <v>64</v>
      </c>
      <c r="C30" s="12">
        <f t="shared" si="1"/>
        <v>0</v>
      </c>
      <c r="D30" s="3">
        <f t="shared" si="8"/>
        <v>0</v>
      </c>
      <c r="E30" s="3">
        <f aca="true" t="shared" si="14" ref="E30:E47">I30+M30+Q30+U30</f>
        <v>0</v>
      </c>
      <c r="F30" s="11">
        <f>J30+N30+R30+V30</f>
        <v>0</v>
      </c>
      <c r="G30" s="134">
        <f>H30+J30</f>
        <v>0</v>
      </c>
      <c r="H30" s="3"/>
      <c r="I30" s="3"/>
      <c r="J30" s="17"/>
      <c r="K30" s="8"/>
      <c r="L30" s="3"/>
      <c r="M30" s="3"/>
      <c r="N30" s="11"/>
      <c r="O30" s="8"/>
      <c r="P30" s="3"/>
      <c r="Q30" s="3"/>
      <c r="R30" s="11"/>
      <c r="S30" s="8"/>
      <c r="T30" s="3"/>
      <c r="U30" s="3"/>
      <c r="V30" s="11"/>
    </row>
    <row r="31" spans="1:22" ht="12.75">
      <c r="A31" s="89">
        <f t="shared" si="3"/>
        <v>24</v>
      </c>
      <c r="B31" s="86" t="s">
        <v>73</v>
      </c>
      <c r="C31" s="9">
        <f t="shared" si="1"/>
        <v>0</v>
      </c>
      <c r="D31" s="4">
        <f t="shared" si="8"/>
        <v>0</v>
      </c>
      <c r="E31" s="4">
        <f t="shared" si="14"/>
        <v>0</v>
      </c>
      <c r="F31" s="10">
        <f aca="true" t="shared" si="15" ref="F31:F41">J31+N31+R31+V31</f>
        <v>0</v>
      </c>
      <c r="G31" s="131">
        <f>H31+J31</f>
        <v>0</v>
      </c>
      <c r="H31" s="4"/>
      <c r="I31" s="4"/>
      <c r="J31" s="34"/>
      <c r="K31" s="9">
        <f>L31+N31</f>
        <v>0</v>
      </c>
      <c r="L31" s="4"/>
      <c r="M31" s="19"/>
      <c r="N31" s="10"/>
      <c r="O31" s="9"/>
      <c r="P31" s="4"/>
      <c r="Q31" s="4"/>
      <c r="R31" s="10"/>
      <c r="S31" s="9"/>
      <c r="T31" s="4"/>
      <c r="U31" s="4"/>
      <c r="V31" s="10"/>
    </row>
    <row r="32" spans="1:22" ht="12.75">
      <c r="A32" s="89">
        <f t="shared" si="3"/>
        <v>25</v>
      </c>
      <c r="B32" s="86" t="s">
        <v>15</v>
      </c>
      <c r="C32" s="9">
        <f t="shared" si="1"/>
        <v>8.6</v>
      </c>
      <c r="D32" s="4">
        <f t="shared" si="8"/>
        <v>8.6</v>
      </c>
      <c r="E32" s="4">
        <f t="shared" si="14"/>
        <v>3.3</v>
      </c>
      <c r="F32" s="10">
        <f t="shared" si="15"/>
        <v>0</v>
      </c>
      <c r="G32" s="131">
        <v>4.3</v>
      </c>
      <c r="H32" s="4">
        <v>4.3</v>
      </c>
      <c r="I32" s="4"/>
      <c r="J32" s="34"/>
      <c r="K32" s="9">
        <v>4.3</v>
      </c>
      <c r="L32" s="4">
        <v>4.3</v>
      </c>
      <c r="M32" s="4">
        <v>3.3</v>
      </c>
      <c r="N32" s="13"/>
      <c r="O32" s="9"/>
      <c r="P32" s="4"/>
      <c r="Q32" s="4"/>
      <c r="R32" s="10"/>
      <c r="S32" s="9">
        <f aca="true" t="shared" si="16" ref="S32:S39">T32+V32</f>
        <v>0</v>
      </c>
      <c r="T32" s="4"/>
      <c r="U32" s="4"/>
      <c r="V32" s="13"/>
    </row>
    <row r="33" spans="1:22" ht="12.75">
      <c r="A33" s="89">
        <f t="shared" si="3"/>
        <v>26</v>
      </c>
      <c r="B33" s="86" t="s">
        <v>16</v>
      </c>
      <c r="C33" s="9">
        <f t="shared" si="1"/>
        <v>5.200000000000001</v>
      </c>
      <c r="D33" s="4">
        <f t="shared" si="8"/>
        <v>5.200000000000001</v>
      </c>
      <c r="E33" s="4">
        <f t="shared" si="14"/>
        <v>7.1</v>
      </c>
      <c r="F33" s="10">
        <f t="shared" si="15"/>
        <v>0</v>
      </c>
      <c r="G33" s="164">
        <v>-4.5</v>
      </c>
      <c r="H33" s="165">
        <v>-4.5</v>
      </c>
      <c r="I33" s="165">
        <v>3.3</v>
      </c>
      <c r="J33" s="166"/>
      <c r="K33" s="9">
        <v>11.8</v>
      </c>
      <c r="L33" s="4">
        <v>11.8</v>
      </c>
      <c r="M33" s="4">
        <v>3.8</v>
      </c>
      <c r="N33" s="13"/>
      <c r="O33" s="9"/>
      <c r="P33" s="4"/>
      <c r="Q33" s="4"/>
      <c r="R33" s="10"/>
      <c r="S33" s="9">
        <v>-2.1</v>
      </c>
      <c r="T33" s="4">
        <v>-2.1</v>
      </c>
      <c r="U33" s="4"/>
      <c r="V33" s="13"/>
    </row>
    <row r="34" spans="1:22" ht="12.75">
      <c r="A34" s="89">
        <f t="shared" si="3"/>
        <v>27</v>
      </c>
      <c r="B34" s="86" t="s">
        <v>17</v>
      </c>
      <c r="C34" s="9">
        <f t="shared" si="1"/>
        <v>0</v>
      </c>
      <c r="D34" s="4">
        <f t="shared" si="8"/>
        <v>0</v>
      </c>
      <c r="E34" s="4">
        <f t="shared" si="14"/>
        <v>-3.6</v>
      </c>
      <c r="F34" s="10">
        <f t="shared" si="15"/>
        <v>0</v>
      </c>
      <c r="G34" s="131">
        <f>H34+J34</f>
        <v>0</v>
      </c>
      <c r="H34" s="4"/>
      <c r="I34" s="4"/>
      <c r="J34" s="59"/>
      <c r="K34" s="9">
        <f>L34+N34</f>
        <v>0</v>
      </c>
      <c r="L34" s="4"/>
      <c r="M34" s="4">
        <v>-3.6</v>
      </c>
      <c r="N34" s="13"/>
      <c r="O34" s="9"/>
      <c r="P34" s="4"/>
      <c r="Q34" s="4"/>
      <c r="R34" s="10"/>
      <c r="S34" s="9">
        <f t="shared" si="16"/>
        <v>0</v>
      </c>
      <c r="T34" s="4"/>
      <c r="U34" s="4"/>
      <c r="V34" s="13"/>
    </row>
    <row r="35" spans="1:22" ht="12.75">
      <c r="A35" s="89">
        <f t="shared" si="3"/>
        <v>28</v>
      </c>
      <c r="B35" s="86" t="s">
        <v>19</v>
      </c>
      <c r="C35" s="9">
        <f t="shared" si="1"/>
        <v>8.3</v>
      </c>
      <c r="D35" s="4">
        <f t="shared" si="8"/>
        <v>8.3</v>
      </c>
      <c r="E35" s="4">
        <f t="shared" si="14"/>
        <v>5.8</v>
      </c>
      <c r="F35" s="10">
        <f t="shared" si="15"/>
        <v>0</v>
      </c>
      <c r="G35" s="131">
        <v>0.6</v>
      </c>
      <c r="H35" s="4">
        <v>0.6</v>
      </c>
      <c r="I35" s="4"/>
      <c r="J35" s="59"/>
      <c r="K35" s="9">
        <v>7.7</v>
      </c>
      <c r="L35" s="4">
        <v>7.7</v>
      </c>
      <c r="M35" s="4">
        <v>5.8</v>
      </c>
      <c r="N35" s="13"/>
      <c r="O35" s="9"/>
      <c r="P35" s="4"/>
      <c r="Q35" s="4"/>
      <c r="R35" s="10"/>
      <c r="S35" s="9">
        <f t="shared" si="16"/>
        <v>0</v>
      </c>
      <c r="T35" s="4"/>
      <c r="U35" s="4"/>
      <c r="V35" s="13"/>
    </row>
    <row r="36" spans="1:22" ht="12.75">
      <c r="A36" s="89">
        <f t="shared" si="3"/>
        <v>29</v>
      </c>
      <c r="B36" s="86" t="s">
        <v>18</v>
      </c>
      <c r="C36" s="9">
        <f t="shared" si="1"/>
        <v>4.2</v>
      </c>
      <c r="D36" s="4">
        <f t="shared" si="8"/>
        <v>4.2</v>
      </c>
      <c r="E36" s="4">
        <f t="shared" si="14"/>
        <v>1.7</v>
      </c>
      <c r="F36" s="10">
        <f t="shared" si="15"/>
        <v>0</v>
      </c>
      <c r="G36" s="131">
        <v>1.3</v>
      </c>
      <c r="H36" s="4">
        <v>1.3</v>
      </c>
      <c r="I36" s="4"/>
      <c r="J36" s="59"/>
      <c r="K36" s="9">
        <v>2.9</v>
      </c>
      <c r="L36" s="4">
        <v>2.9</v>
      </c>
      <c r="M36" s="4">
        <v>1.7</v>
      </c>
      <c r="N36" s="13"/>
      <c r="O36" s="9"/>
      <c r="P36" s="4"/>
      <c r="Q36" s="4"/>
      <c r="R36" s="10"/>
      <c r="S36" s="9">
        <f t="shared" si="16"/>
        <v>0</v>
      </c>
      <c r="T36" s="4"/>
      <c r="U36" s="4"/>
      <c r="V36" s="13"/>
    </row>
    <row r="37" spans="1:22" ht="12.75">
      <c r="A37" s="89">
        <f t="shared" si="3"/>
        <v>30</v>
      </c>
      <c r="B37" s="86" t="s">
        <v>20</v>
      </c>
      <c r="C37" s="9">
        <f t="shared" si="1"/>
        <v>1.9</v>
      </c>
      <c r="D37" s="4">
        <f t="shared" si="8"/>
        <v>1.9</v>
      </c>
      <c r="E37" s="4">
        <f t="shared" si="14"/>
        <v>0</v>
      </c>
      <c r="F37" s="10">
        <f t="shared" si="15"/>
        <v>0</v>
      </c>
      <c r="G37" s="131">
        <v>1.9</v>
      </c>
      <c r="H37" s="4">
        <v>1.9</v>
      </c>
      <c r="I37" s="4"/>
      <c r="J37" s="34"/>
      <c r="K37" s="9">
        <f>L37+N37</f>
        <v>0</v>
      </c>
      <c r="L37" s="4"/>
      <c r="M37" s="4"/>
      <c r="N37" s="13"/>
      <c r="O37" s="9"/>
      <c r="P37" s="4"/>
      <c r="Q37" s="4"/>
      <c r="R37" s="10"/>
      <c r="S37" s="9">
        <f t="shared" si="16"/>
        <v>0</v>
      </c>
      <c r="T37" s="4"/>
      <c r="U37" s="4"/>
      <c r="V37" s="13"/>
    </row>
    <row r="38" spans="1:22" ht="12.75">
      <c r="A38" s="89">
        <f t="shared" si="3"/>
        <v>31</v>
      </c>
      <c r="B38" s="86" t="s">
        <v>21</v>
      </c>
      <c r="C38" s="9">
        <f t="shared" si="1"/>
        <v>1.8</v>
      </c>
      <c r="D38" s="4">
        <f t="shared" si="8"/>
        <v>1.8</v>
      </c>
      <c r="E38" s="4">
        <f t="shared" si="14"/>
        <v>1.3</v>
      </c>
      <c r="F38" s="10">
        <f t="shared" si="15"/>
        <v>0</v>
      </c>
      <c r="G38" s="131">
        <f>H38+J38</f>
        <v>0</v>
      </c>
      <c r="H38" s="4"/>
      <c r="I38" s="4"/>
      <c r="J38" s="59"/>
      <c r="K38" s="9">
        <v>1.8</v>
      </c>
      <c r="L38" s="4">
        <v>1.8</v>
      </c>
      <c r="M38" s="4">
        <v>1.3</v>
      </c>
      <c r="N38" s="13"/>
      <c r="O38" s="9"/>
      <c r="P38" s="4"/>
      <c r="Q38" s="4"/>
      <c r="R38" s="10"/>
      <c r="S38" s="9">
        <f t="shared" si="16"/>
        <v>0</v>
      </c>
      <c r="T38" s="4"/>
      <c r="U38" s="4"/>
      <c r="V38" s="13"/>
    </row>
    <row r="39" spans="1:22" ht="12.75">
      <c r="A39" s="89">
        <f t="shared" si="3"/>
        <v>32</v>
      </c>
      <c r="B39" s="86" t="s">
        <v>22</v>
      </c>
      <c r="C39" s="9">
        <f t="shared" si="1"/>
        <v>4.4</v>
      </c>
      <c r="D39" s="4">
        <f t="shared" si="8"/>
        <v>4.4</v>
      </c>
      <c r="E39" s="4">
        <f t="shared" si="14"/>
        <v>3</v>
      </c>
      <c r="F39" s="10">
        <f t="shared" si="15"/>
        <v>0</v>
      </c>
      <c r="G39" s="131">
        <v>0.5</v>
      </c>
      <c r="H39" s="4">
        <v>0.5</v>
      </c>
      <c r="I39" s="4"/>
      <c r="J39" s="59"/>
      <c r="K39" s="9">
        <v>3.9</v>
      </c>
      <c r="L39" s="4">
        <v>3.9</v>
      </c>
      <c r="M39" s="4">
        <v>3</v>
      </c>
      <c r="N39" s="13"/>
      <c r="O39" s="9"/>
      <c r="P39" s="4"/>
      <c r="Q39" s="4"/>
      <c r="R39" s="10"/>
      <c r="S39" s="9">
        <f t="shared" si="16"/>
        <v>0</v>
      </c>
      <c r="T39" s="4"/>
      <c r="U39" s="4"/>
      <c r="V39" s="13"/>
    </row>
    <row r="40" spans="1:22" ht="12.75">
      <c r="A40" s="89">
        <f t="shared" si="3"/>
        <v>33</v>
      </c>
      <c r="B40" s="86" t="s">
        <v>23</v>
      </c>
      <c r="C40" s="9">
        <f t="shared" si="1"/>
        <v>7.8</v>
      </c>
      <c r="D40" s="4">
        <f t="shared" si="8"/>
        <v>7.8</v>
      </c>
      <c r="E40" s="4">
        <f t="shared" si="14"/>
        <v>3.9</v>
      </c>
      <c r="F40" s="10">
        <f t="shared" si="15"/>
        <v>0</v>
      </c>
      <c r="G40" s="131">
        <f>H40+J40</f>
        <v>0</v>
      </c>
      <c r="H40" s="4"/>
      <c r="I40" s="4"/>
      <c r="J40" s="34"/>
      <c r="K40" s="9">
        <v>5</v>
      </c>
      <c r="L40" s="4">
        <v>5</v>
      </c>
      <c r="M40" s="4">
        <v>3.9</v>
      </c>
      <c r="N40" s="13"/>
      <c r="O40" s="9"/>
      <c r="P40" s="4"/>
      <c r="Q40" s="4"/>
      <c r="R40" s="10"/>
      <c r="S40" s="9">
        <v>2.8</v>
      </c>
      <c r="T40" s="4">
        <v>2.8</v>
      </c>
      <c r="U40" s="4"/>
      <c r="V40" s="13"/>
    </row>
    <row r="41" spans="1:22" ht="13.5" thickBot="1">
      <c r="A41" s="110">
        <f>+A40+1</f>
        <v>34</v>
      </c>
      <c r="B41" s="90" t="s">
        <v>24</v>
      </c>
      <c r="C41" s="14">
        <f t="shared" si="1"/>
        <v>15.4</v>
      </c>
      <c r="D41" s="18">
        <f t="shared" si="8"/>
        <v>15.4</v>
      </c>
      <c r="E41" s="18">
        <f t="shared" si="14"/>
        <v>11.3</v>
      </c>
      <c r="F41" s="20">
        <f t="shared" si="15"/>
        <v>0</v>
      </c>
      <c r="G41" s="70">
        <f>H41+J41</f>
        <v>0</v>
      </c>
      <c r="H41" s="18"/>
      <c r="I41" s="18"/>
      <c r="J41" s="75"/>
      <c r="K41" s="14">
        <v>2.4</v>
      </c>
      <c r="L41" s="18">
        <v>2.4</v>
      </c>
      <c r="M41" s="18">
        <v>1.8</v>
      </c>
      <c r="N41" s="43"/>
      <c r="O41" s="14"/>
      <c r="P41" s="18"/>
      <c r="Q41" s="18"/>
      <c r="R41" s="20"/>
      <c r="S41" s="14">
        <v>13</v>
      </c>
      <c r="T41" s="18">
        <v>13</v>
      </c>
      <c r="U41" s="18">
        <v>9.5</v>
      </c>
      <c r="V41" s="43"/>
    </row>
    <row r="42" spans="1:22" ht="33" customHeight="1" thickBot="1">
      <c r="A42" s="107">
        <v>35</v>
      </c>
      <c r="B42" s="83" t="s">
        <v>62</v>
      </c>
      <c r="C42" s="121">
        <f t="shared" si="1"/>
        <v>181.9</v>
      </c>
      <c r="D42" s="118">
        <f t="shared" si="8"/>
        <v>178.2</v>
      </c>
      <c r="E42" s="118">
        <f t="shared" si="14"/>
        <v>-24.649</v>
      </c>
      <c r="F42" s="122">
        <f>J42+N42+R42+V42</f>
        <v>3.7</v>
      </c>
      <c r="G42" s="73">
        <f>G43+SUM(G53:G87)+SUM(G89:G96)</f>
        <v>233.9</v>
      </c>
      <c r="H42" s="62">
        <f>H43+SUM(H53:H83)+SUM(H84:H96)-H88</f>
        <v>233.9</v>
      </c>
      <c r="I42" s="62">
        <f>I43+SUM(I53:I85)</f>
        <v>-0.40000000000000036</v>
      </c>
      <c r="J42" s="65">
        <f aca="true" t="shared" si="17" ref="J42:V42">J43+SUM(J53:J96)</f>
        <v>0</v>
      </c>
      <c r="K42" s="64">
        <f t="shared" si="17"/>
        <v>0</v>
      </c>
      <c r="L42" s="62">
        <f t="shared" si="17"/>
        <v>0</v>
      </c>
      <c r="M42" s="62">
        <f t="shared" si="17"/>
        <v>0</v>
      </c>
      <c r="N42" s="82">
        <f t="shared" si="17"/>
        <v>0</v>
      </c>
      <c r="O42" s="117">
        <f t="shared" si="17"/>
        <v>-80.5</v>
      </c>
      <c r="P42" s="118">
        <f t="shared" si="17"/>
        <v>-84.2</v>
      </c>
      <c r="Q42" s="118">
        <f t="shared" si="17"/>
        <v>-31.249000000000002</v>
      </c>
      <c r="R42" s="119">
        <f t="shared" si="17"/>
        <v>3.7</v>
      </c>
      <c r="S42" s="64">
        <f t="shared" si="17"/>
        <v>28.5</v>
      </c>
      <c r="T42" s="62">
        <f t="shared" si="17"/>
        <v>28.5</v>
      </c>
      <c r="U42" s="62">
        <f t="shared" si="17"/>
        <v>7</v>
      </c>
      <c r="V42" s="66">
        <f t="shared" si="17"/>
        <v>0</v>
      </c>
    </row>
    <row r="43" spans="1:22" ht="12.75">
      <c r="A43" s="109">
        <f>+A42+1</f>
        <v>36</v>
      </c>
      <c r="B43" s="84" t="s">
        <v>51</v>
      </c>
      <c r="C43" s="114">
        <f t="shared" si="1"/>
        <v>24.728</v>
      </c>
      <c r="D43" s="115">
        <f t="shared" si="8"/>
        <v>24.728</v>
      </c>
      <c r="E43" s="116">
        <f t="shared" si="14"/>
        <v>-8.849</v>
      </c>
      <c r="F43" s="123">
        <f>J43+N43+R43+V43</f>
        <v>0</v>
      </c>
      <c r="G43" s="71">
        <f aca="true" t="shared" si="18" ref="G43:G48">H43+J43</f>
        <v>30.6</v>
      </c>
      <c r="H43" s="50">
        <f>SUM(H44:H52)</f>
        <v>30.6</v>
      </c>
      <c r="I43" s="76">
        <f>SUM(I44:I52)</f>
        <v>-4.4</v>
      </c>
      <c r="J43" s="78">
        <f aca="true" t="shared" si="19" ref="J43:V43">SUM(J44:J47)</f>
        <v>0</v>
      </c>
      <c r="K43" s="79">
        <f t="shared" si="19"/>
        <v>0</v>
      </c>
      <c r="L43" s="76">
        <f t="shared" si="19"/>
        <v>0</v>
      </c>
      <c r="M43" s="76">
        <f t="shared" si="19"/>
        <v>0</v>
      </c>
      <c r="N43" s="80">
        <f t="shared" si="19"/>
        <v>0</v>
      </c>
      <c r="O43" s="114">
        <v>-5.872</v>
      </c>
      <c r="P43" s="115">
        <v>-5.872</v>
      </c>
      <c r="Q43" s="116">
        <v>-4.449</v>
      </c>
      <c r="R43" s="81">
        <f t="shared" si="19"/>
        <v>0</v>
      </c>
      <c r="S43" s="79">
        <f t="shared" si="19"/>
        <v>0</v>
      </c>
      <c r="T43" s="76">
        <f t="shared" si="19"/>
        <v>0</v>
      </c>
      <c r="U43" s="76">
        <f t="shared" si="19"/>
        <v>0</v>
      </c>
      <c r="V43" s="80">
        <f t="shared" si="19"/>
        <v>0</v>
      </c>
    </row>
    <row r="44" spans="1:22" ht="12.75">
      <c r="A44" s="89">
        <f t="shared" si="3"/>
        <v>37</v>
      </c>
      <c r="B44" s="87" t="s">
        <v>140</v>
      </c>
      <c r="C44" s="12">
        <f t="shared" si="1"/>
        <v>0</v>
      </c>
      <c r="D44" s="3">
        <f t="shared" si="8"/>
        <v>0</v>
      </c>
      <c r="E44" s="3"/>
      <c r="F44" s="11">
        <f>J44+N44+R44+V44</f>
        <v>0</v>
      </c>
      <c r="G44" s="16">
        <f t="shared" si="18"/>
        <v>0</v>
      </c>
      <c r="H44" s="3"/>
      <c r="I44" s="3"/>
      <c r="J44" s="17"/>
      <c r="K44" s="8"/>
      <c r="L44" s="3"/>
      <c r="M44" s="3"/>
      <c r="N44" s="11"/>
      <c r="O44" s="8"/>
      <c r="P44" s="3"/>
      <c r="Q44" s="3"/>
      <c r="R44" s="11"/>
      <c r="S44" s="8"/>
      <c r="T44" s="3"/>
      <c r="U44" s="3"/>
      <c r="V44" s="11"/>
    </row>
    <row r="45" spans="1:22" ht="12.75">
      <c r="A45" s="89">
        <f t="shared" si="3"/>
        <v>38</v>
      </c>
      <c r="B45" s="87" t="s">
        <v>141</v>
      </c>
      <c r="C45" s="124">
        <f t="shared" si="1"/>
        <v>-5.872</v>
      </c>
      <c r="D45" s="112">
        <f t="shared" si="8"/>
        <v>-5.872</v>
      </c>
      <c r="E45" s="112">
        <f t="shared" si="14"/>
        <v>-4.449</v>
      </c>
      <c r="F45" s="11"/>
      <c r="G45" s="16">
        <f t="shared" si="18"/>
        <v>0</v>
      </c>
      <c r="H45" s="3"/>
      <c r="I45" s="3"/>
      <c r="J45" s="17"/>
      <c r="K45" s="8"/>
      <c r="L45" s="3"/>
      <c r="M45" s="3"/>
      <c r="N45" s="11"/>
      <c r="O45" s="113">
        <f>P45+R45</f>
        <v>-5.872</v>
      </c>
      <c r="P45" s="112">
        <v>-5.872</v>
      </c>
      <c r="Q45" s="120">
        <v>-4.449</v>
      </c>
      <c r="R45" s="11"/>
      <c r="S45" s="8"/>
      <c r="T45" s="3"/>
      <c r="U45" s="3"/>
      <c r="V45" s="11"/>
    </row>
    <row r="46" spans="1:22" ht="12.75">
      <c r="A46" s="89">
        <f t="shared" si="3"/>
        <v>39</v>
      </c>
      <c r="B46" s="87" t="s">
        <v>142</v>
      </c>
      <c r="C46" s="12">
        <f t="shared" si="1"/>
        <v>0</v>
      </c>
      <c r="D46" s="3">
        <f t="shared" si="8"/>
        <v>0</v>
      </c>
      <c r="E46" s="3">
        <f t="shared" si="14"/>
        <v>0</v>
      </c>
      <c r="F46" s="11"/>
      <c r="G46" s="16">
        <f t="shared" si="18"/>
        <v>0</v>
      </c>
      <c r="H46" s="3"/>
      <c r="I46" s="3"/>
      <c r="J46" s="17"/>
      <c r="K46" s="8"/>
      <c r="L46" s="3"/>
      <c r="M46" s="3"/>
      <c r="N46" s="11"/>
      <c r="O46" s="9">
        <f>P46+R46</f>
        <v>0</v>
      </c>
      <c r="P46" s="3"/>
      <c r="Q46" s="3"/>
      <c r="R46" s="11"/>
      <c r="S46" s="8"/>
      <c r="T46" s="3"/>
      <c r="U46" s="3"/>
      <c r="V46" s="11"/>
    </row>
    <row r="47" spans="1:22" ht="12.75">
      <c r="A47" s="89">
        <f t="shared" si="3"/>
        <v>40</v>
      </c>
      <c r="B47" s="87" t="s">
        <v>143</v>
      </c>
      <c r="C47" s="12">
        <f t="shared" si="1"/>
        <v>0</v>
      </c>
      <c r="D47" s="3">
        <f t="shared" si="8"/>
        <v>0</v>
      </c>
      <c r="E47" s="3">
        <f t="shared" si="14"/>
        <v>0</v>
      </c>
      <c r="F47" s="11"/>
      <c r="G47" s="16">
        <f t="shared" si="18"/>
        <v>0</v>
      </c>
      <c r="H47" s="3"/>
      <c r="I47" s="3"/>
      <c r="J47" s="17"/>
      <c r="K47" s="8"/>
      <c r="L47" s="3"/>
      <c r="M47" s="3"/>
      <c r="N47" s="11"/>
      <c r="O47" s="9">
        <f>P47+R47</f>
        <v>0</v>
      </c>
      <c r="P47" s="3"/>
      <c r="Q47" s="3"/>
      <c r="R47" s="11"/>
      <c r="S47" s="8"/>
      <c r="T47" s="3"/>
      <c r="U47" s="3"/>
      <c r="V47" s="11"/>
    </row>
    <row r="48" spans="1:22" ht="12.75">
      <c r="A48" s="89">
        <f t="shared" si="3"/>
        <v>41</v>
      </c>
      <c r="B48" s="91" t="s">
        <v>144</v>
      </c>
      <c r="C48" s="12">
        <f t="shared" si="1"/>
        <v>0</v>
      </c>
      <c r="D48" s="3"/>
      <c r="E48" s="3"/>
      <c r="F48" s="11"/>
      <c r="G48" s="16">
        <f t="shared" si="18"/>
        <v>0</v>
      </c>
      <c r="H48" s="3"/>
      <c r="I48" s="3"/>
      <c r="J48" s="17"/>
      <c r="K48" s="8"/>
      <c r="L48" s="3"/>
      <c r="M48" s="3"/>
      <c r="N48" s="11"/>
      <c r="O48" s="9"/>
      <c r="P48" s="3"/>
      <c r="Q48" s="3"/>
      <c r="R48" s="11"/>
      <c r="S48" s="8"/>
      <c r="T48" s="3"/>
      <c r="V48" s="11"/>
    </row>
    <row r="49" spans="1:22" ht="12.75">
      <c r="A49" s="89">
        <f t="shared" si="3"/>
        <v>42</v>
      </c>
      <c r="B49" s="87" t="s">
        <v>125</v>
      </c>
      <c r="C49" s="12">
        <f t="shared" si="1"/>
        <v>30</v>
      </c>
      <c r="D49" s="3">
        <f t="shared" si="8"/>
        <v>30</v>
      </c>
      <c r="E49" s="3"/>
      <c r="F49" s="11"/>
      <c r="G49" s="134">
        <v>30</v>
      </c>
      <c r="H49" s="3">
        <v>30</v>
      </c>
      <c r="I49" s="3"/>
      <c r="J49" s="17"/>
      <c r="K49" s="8"/>
      <c r="L49" s="3"/>
      <c r="M49" s="3"/>
      <c r="N49" s="11"/>
      <c r="O49" s="9"/>
      <c r="P49" s="3"/>
      <c r="Q49" s="3"/>
      <c r="R49" s="11"/>
      <c r="S49" s="8"/>
      <c r="T49" s="3"/>
      <c r="U49" s="3"/>
      <c r="V49" s="11"/>
    </row>
    <row r="50" spans="1:22" ht="12.75">
      <c r="A50" s="89"/>
      <c r="B50" s="87" t="s">
        <v>145</v>
      </c>
      <c r="C50" s="12">
        <f t="shared" si="1"/>
        <v>0</v>
      </c>
      <c r="D50" s="3">
        <f t="shared" si="8"/>
        <v>0</v>
      </c>
      <c r="E50" s="3"/>
      <c r="F50" s="11"/>
      <c r="G50" s="134">
        <f>H50+J50</f>
        <v>0</v>
      </c>
      <c r="H50" s="3"/>
      <c r="I50" s="3"/>
      <c r="J50" s="17"/>
      <c r="K50" s="8"/>
      <c r="L50" s="3"/>
      <c r="M50" s="3"/>
      <c r="N50" s="11"/>
      <c r="O50" s="9"/>
      <c r="P50" s="3"/>
      <c r="Q50" s="3"/>
      <c r="R50" s="11"/>
      <c r="S50" s="8"/>
      <c r="T50" s="3"/>
      <c r="U50" s="3"/>
      <c r="V50" s="11"/>
    </row>
    <row r="51" spans="1:22" ht="12.75">
      <c r="A51" s="89">
        <v>43</v>
      </c>
      <c r="B51" s="87" t="s">
        <v>146</v>
      </c>
      <c r="C51" s="12">
        <f t="shared" si="1"/>
        <v>3.6</v>
      </c>
      <c r="D51" s="3">
        <f t="shared" si="8"/>
        <v>3.6</v>
      </c>
      <c r="E51" s="4">
        <f>I51+M51+Q51+U51</f>
        <v>0</v>
      </c>
      <c r="F51" s="10">
        <f>J51+N51+R51+V51</f>
        <v>0</v>
      </c>
      <c r="G51" s="134">
        <v>3.6</v>
      </c>
      <c r="H51" s="3">
        <v>3.6</v>
      </c>
      <c r="I51" s="3"/>
      <c r="J51" s="17"/>
      <c r="K51" s="8"/>
      <c r="L51" s="3"/>
      <c r="M51" s="3"/>
      <c r="N51" s="11"/>
      <c r="O51" s="9">
        <f aca="true" t="shared" si="20" ref="O51:O60">+P51</f>
        <v>0</v>
      </c>
      <c r="P51" s="3"/>
      <c r="Q51" s="3"/>
      <c r="R51" s="11"/>
      <c r="S51" s="8"/>
      <c r="T51" s="3"/>
      <c r="U51" s="3"/>
      <c r="V51" s="11"/>
    </row>
    <row r="52" spans="1:22" ht="12.75">
      <c r="A52" s="89">
        <v>44</v>
      </c>
      <c r="B52" s="87" t="s">
        <v>147</v>
      </c>
      <c r="C52" s="12">
        <f t="shared" si="1"/>
        <v>-3</v>
      </c>
      <c r="D52" s="3">
        <f t="shared" si="8"/>
        <v>-3</v>
      </c>
      <c r="E52" s="4">
        <f>I52+M52+Q52+U52</f>
        <v>-4.4</v>
      </c>
      <c r="F52" s="10">
        <f>J52+N52+R52+V52</f>
        <v>0</v>
      </c>
      <c r="G52" s="134">
        <v>-3</v>
      </c>
      <c r="H52" s="3">
        <v>-3</v>
      </c>
      <c r="I52" s="3">
        <v>-4.4</v>
      </c>
      <c r="J52" s="17"/>
      <c r="K52" s="8"/>
      <c r="L52" s="3"/>
      <c r="M52" s="3"/>
      <c r="N52" s="11"/>
      <c r="O52" s="9"/>
      <c r="P52" s="3"/>
      <c r="Q52" s="3"/>
      <c r="R52" s="11"/>
      <c r="S52" s="8"/>
      <c r="T52" s="3"/>
      <c r="U52" s="3"/>
      <c r="V52" s="11"/>
    </row>
    <row r="53" spans="1:22" ht="12.75">
      <c r="A53" s="89">
        <v>46</v>
      </c>
      <c r="B53" s="86" t="s">
        <v>26</v>
      </c>
      <c r="C53" s="9">
        <f aca="true" t="shared" si="21" ref="C53:F58">+G53+K53+O53+S53</f>
        <v>13.8</v>
      </c>
      <c r="D53" s="4">
        <f t="shared" si="21"/>
        <v>13.8</v>
      </c>
      <c r="E53" s="4">
        <f t="shared" si="21"/>
        <v>9.5</v>
      </c>
      <c r="F53" s="10">
        <f t="shared" si="21"/>
        <v>0</v>
      </c>
      <c r="G53" s="164">
        <v>14.9</v>
      </c>
      <c r="H53" s="165">
        <v>14.9</v>
      </c>
      <c r="I53" s="165">
        <v>6.2</v>
      </c>
      <c r="J53" s="167"/>
      <c r="K53" s="8"/>
      <c r="L53" s="3"/>
      <c r="M53" s="3"/>
      <c r="N53" s="11"/>
      <c r="O53" s="9">
        <f t="shared" si="20"/>
        <v>-1.1</v>
      </c>
      <c r="P53" s="4">
        <v>-1.1</v>
      </c>
      <c r="Q53" s="4">
        <v>1.3</v>
      </c>
      <c r="R53" s="10"/>
      <c r="S53" s="9">
        <f aca="true" t="shared" si="22" ref="S53:S60">+T53</f>
        <v>0</v>
      </c>
      <c r="T53" s="4"/>
      <c r="U53" s="4">
        <v>2</v>
      </c>
      <c r="V53" s="10"/>
    </row>
    <row r="54" spans="1:22" ht="12.75">
      <c r="A54" s="89">
        <f t="shared" si="3"/>
        <v>47</v>
      </c>
      <c r="B54" s="86" t="s">
        <v>27</v>
      </c>
      <c r="C54" s="9">
        <f t="shared" si="21"/>
        <v>17.4</v>
      </c>
      <c r="D54" s="4">
        <f t="shared" si="21"/>
        <v>17.4</v>
      </c>
      <c r="E54" s="4">
        <f t="shared" si="21"/>
        <v>10.7</v>
      </c>
      <c r="F54" s="10">
        <f t="shared" si="21"/>
        <v>0</v>
      </c>
      <c r="G54" s="131">
        <v>3.4</v>
      </c>
      <c r="H54" s="4">
        <v>3.4</v>
      </c>
      <c r="I54" s="19"/>
      <c r="J54" s="17"/>
      <c r="K54" s="8"/>
      <c r="L54" s="3"/>
      <c r="M54" s="3"/>
      <c r="N54" s="11"/>
      <c r="O54" s="9">
        <f t="shared" si="20"/>
        <v>14</v>
      </c>
      <c r="P54" s="4">
        <v>14</v>
      </c>
      <c r="Q54" s="4">
        <v>10.7</v>
      </c>
      <c r="R54" s="10"/>
      <c r="S54" s="9">
        <f t="shared" si="22"/>
        <v>0</v>
      </c>
      <c r="T54" s="4"/>
      <c r="U54" s="4"/>
      <c r="V54" s="10"/>
    </row>
    <row r="55" spans="1:22" ht="12.75">
      <c r="A55" s="89">
        <f t="shared" si="3"/>
        <v>48</v>
      </c>
      <c r="B55" s="86" t="s">
        <v>28</v>
      </c>
      <c r="C55" s="9">
        <f t="shared" si="21"/>
        <v>2.9000000000000004</v>
      </c>
      <c r="D55" s="4">
        <f t="shared" si="21"/>
        <v>2.9000000000000004</v>
      </c>
      <c r="E55" s="4">
        <f t="shared" si="21"/>
        <v>1.6</v>
      </c>
      <c r="F55" s="10">
        <f t="shared" si="21"/>
        <v>0</v>
      </c>
      <c r="G55" s="131">
        <v>1.3</v>
      </c>
      <c r="H55" s="4">
        <v>1.3</v>
      </c>
      <c r="I55" s="19"/>
      <c r="J55" s="17"/>
      <c r="K55" s="8"/>
      <c r="L55" s="3"/>
      <c r="M55" s="3"/>
      <c r="N55" s="11"/>
      <c r="O55" s="9">
        <f t="shared" si="20"/>
        <v>1.6</v>
      </c>
      <c r="P55" s="4">
        <v>1.6</v>
      </c>
      <c r="Q55" s="165">
        <v>1.6</v>
      </c>
      <c r="R55" s="10"/>
      <c r="S55" s="9">
        <f t="shared" si="22"/>
        <v>0</v>
      </c>
      <c r="T55" s="4"/>
      <c r="U55" s="4"/>
      <c r="V55" s="10"/>
    </row>
    <row r="56" spans="1:22" ht="12.75">
      <c r="A56" s="89">
        <f t="shared" si="3"/>
        <v>49</v>
      </c>
      <c r="B56" s="86" t="s">
        <v>29</v>
      </c>
      <c r="C56" s="9">
        <f t="shared" si="21"/>
        <v>13.4</v>
      </c>
      <c r="D56" s="4">
        <f t="shared" si="21"/>
        <v>13.4</v>
      </c>
      <c r="E56" s="4">
        <f t="shared" si="21"/>
        <v>8.4</v>
      </c>
      <c r="F56" s="10">
        <f t="shared" si="21"/>
        <v>0</v>
      </c>
      <c r="G56" s="131">
        <f>+H56</f>
        <v>0</v>
      </c>
      <c r="H56" s="4"/>
      <c r="I56" s="4"/>
      <c r="J56" s="17"/>
      <c r="K56" s="8"/>
      <c r="L56" s="3"/>
      <c r="M56" s="3"/>
      <c r="N56" s="11"/>
      <c r="O56" s="9">
        <f t="shared" si="20"/>
        <v>13.4</v>
      </c>
      <c r="P56" s="4">
        <v>13.4</v>
      </c>
      <c r="Q56" s="4">
        <v>8.4</v>
      </c>
      <c r="R56" s="10"/>
      <c r="S56" s="9">
        <f t="shared" si="22"/>
        <v>0</v>
      </c>
      <c r="T56" s="4"/>
      <c r="U56" s="4"/>
      <c r="V56" s="10"/>
    </row>
    <row r="57" spans="1:22" ht="12.75">
      <c r="A57" s="89">
        <f t="shared" si="3"/>
        <v>50</v>
      </c>
      <c r="B57" s="86" t="s">
        <v>103</v>
      </c>
      <c r="C57" s="9">
        <f t="shared" si="21"/>
        <v>16.7</v>
      </c>
      <c r="D57" s="4">
        <f t="shared" si="21"/>
        <v>16.7</v>
      </c>
      <c r="E57" s="4">
        <f t="shared" si="21"/>
        <v>-0.7</v>
      </c>
      <c r="F57" s="10">
        <f t="shared" si="21"/>
        <v>0</v>
      </c>
      <c r="G57" s="131">
        <v>17.4</v>
      </c>
      <c r="H57" s="4">
        <v>17.4</v>
      </c>
      <c r="I57" s="4"/>
      <c r="J57" s="17"/>
      <c r="K57" s="8"/>
      <c r="L57" s="3"/>
      <c r="M57" s="3"/>
      <c r="N57" s="11"/>
      <c r="O57" s="9">
        <f t="shared" si="20"/>
        <v>-0.7</v>
      </c>
      <c r="P57" s="4">
        <v>-0.7</v>
      </c>
      <c r="Q57" s="4">
        <v>-0.7</v>
      </c>
      <c r="R57" s="10"/>
      <c r="S57" s="9">
        <f t="shared" si="22"/>
        <v>0</v>
      </c>
      <c r="T57" s="4"/>
      <c r="U57" s="4"/>
      <c r="V57" s="10"/>
    </row>
    <row r="58" spans="1:22" ht="12.75">
      <c r="A58" s="89">
        <f t="shared" si="3"/>
        <v>51</v>
      </c>
      <c r="B58" s="86" t="s">
        <v>104</v>
      </c>
      <c r="C58" s="9">
        <f t="shared" si="21"/>
        <v>-3.7</v>
      </c>
      <c r="D58" s="4">
        <f t="shared" si="21"/>
        <v>-3.7</v>
      </c>
      <c r="E58" s="4">
        <f t="shared" si="21"/>
        <v>0</v>
      </c>
      <c r="F58" s="10">
        <f t="shared" si="21"/>
        <v>0</v>
      </c>
      <c r="G58" s="131">
        <f>+H58</f>
        <v>0</v>
      </c>
      <c r="H58" s="4"/>
      <c r="I58" s="4"/>
      <c r="J58" s="17"/>
      <c r="K58" s="8"/>
      <c r="L58" s="3"/>
      <c r="M58" s="3"/>
      <c r="N58" s="11"/>
      <c r="O58" s="9">
        <f>+P58</f>
        <v>-3.7</v>
      </c>
      <c r="P58" s="4">
        <v>-3.7</v>
      </c>
      <c r="Q58" s="4"/>
      <c r="R58" s="10"/>
      <c r="S58" s="9">
        <f t="shared" si="22"/>
        <v>0</v>
      </c>
      <c r="T58" s="4"/>
      <c r="U58" s="4"/>
      <c r="V58" s="10"/>
    </row>
    <row r="59" spans="1:22" ht="12.75">
      <c r="A59" s="89">
        <f t="shared" si="3"/>
        <v>52</v>
      </c>
      <c r="B59" s="92" t="s">
        <v>30</v>
      </c>
      <c r="C59" s="9">
        <f t="shared" si="1"/>
        <v>1.5</v>
      </c>
      <c r="D59" s="4">
        <f aca="true" t="shared" si="23" ref="D59:F60">H59+L59+P59+T59</f>
        <v>1.5</v>
      </c>
      <c r="E59" s="4">
        <f t="shared" si="23"/>
        <v>1</v>
      </c>
      <c r="F59" s="10">
        <f t="shared" si="23"/>
        <v>0</v>
      </c>
      <c r="G59" s="131">
        <f>H59+J59</f>
        <v>1.5</v>
      </c>
      <c r="H59" s="4">
        <v>1.5</v>
      </c>
      <c r="I59" s="4">
        <v>1</v>
      </c>
      <c r="J59" s="17"/>
      <c r="K59" s="8"/>
      <c r="L59" s="3"/>
      <c r="M59" s="3"/>
      <c r="N59" s="11"/>
      <c r="O59" s="9">
        <f t="shared" si="20"/>
        <v>0</v>
      </c>
      <c r="P59" s="4"/>
      <c r="Q59" s="4"/>
      <c r="R59" s="10"/>
      <c r="S59" s="9">
        <f t="shared" si="22"/>
        <v>0</v>
      </c>
      <c r="T59" s="4"/>
      <c r="U59" s="4"/>
      <c r="V59" s="10"/>
    </row>
    <row r="60" spans="1:22" ht="12.75">
      <c r="A60" s="89">
        <f t="shared" si="3"/>
        <v>53</v>
      </c>
      <c r="B60" s="93" t="s">
        <v>105</v>
      </c>
      <c r="C60" s="9">
        <f t="shared" si="1"/>
        <v>2.8</v>
      </c>
      <c r="D60" s="4">
        <f t="shared" si="23"/>
        <v>2.8</v>
      </c>
      <c r="E60" s="4">
        <f t="shared" si="23"/>
        <v>-5.7</v>
      </c>
      <c r="F60" s="10">
        <f t="shared" si="23"/>
        <v>0</v>
      </c>
      <c r="G60" s="131">
        <f>H60+J60</f>
        <v>-1.5</v>
      </c>
      <c r="H60" s="4">
        <v>-1.5</v>
      </c>
      <c r="I60" s="4">
        <v>-5.7</v>
      </c>
      <c r="J60" s="34"/>
      <c r="K60" s="9"/>
      <c r="L60" s="4"/>
      <c r="M60" s="4"/>
      <c r="N60" s="10"/>
      <c r="O60" s="9">
        <f t="shared" si="20"/>
        <v>4.3</v>
      </c>
      <c r="P60" s="4">
        <v>4.3</v>
      </c>
      <c r="Q60" s="4"/>
      <c r="R60" s="10"/>
      <c r="S60" s="9">
        <f t="shared" si="22"/>
        <v>0</v>
      </c>
      <c r="T60" s="4"/>
      <c r="U60" s="4"/>
      <c r="V60" s="10"/>
    </row>
    <row r="61" spans="1:22" ht="12.75">
      <c r="A61" s="89">
        <v>54</v>
      </c>
      <c r="B61" s="86" t="s">
        <v>106</v>
      </c>
      <c r="C61" s="9">
        <f aca="true" t="shared" si="24" ref="C61:F70">+G61+K61+O61+S61</f>
        <v>6.6</v>
      </c>
      <c r="D61" s="4">
        <f t="shared" si="24"/>
        <v>6.6</v>
      </c>
      <c r="E61" s="4">
        <f t="shared" si="24"/>
        <v>0</v>
      </c>
      <c r="F61" s="10">
        <f t="shared" si="24"/>
        <v>0</v>
      </c>
      <c r="G61" s="131">
        <v>2.5</v>
      </c>
      <c r="H61" s="4">
        <v>2.5</v>
      </c>
      <c r="I61" s="4"/>
      <c r="J61" s="34"/>
      <c r="K61" s="8"/>
      <c r="L61" s="3"/>
      <c r="M61" s="3"/>
      <c r="N61" s="11"/>
      <c r="O61" s="9">
        <f aca="true" t="shared" si="25" ref="O61:O72">+P61</f>
        <v>4.1</v>
      </c>
      <c r="P61" s="4">
        <v>4.1</v>
      </c>
      <c r="Q61" s="4"/>
      <c r="R61" s="10"/>
      <c r="S61" s="9">
        <f aca="true" t="shared" si="26" ref="S61:S72">+T61</f>
        <v>0</v>
      </c>
      <c r="T61" s="4"/>
      <c r="U61" s="4"/>
      <c r="V61" s="10"/>
    </row>
    <row r="62" spans="1:22" ht="12.75">
      <c r="A62" s="89">
        <f t="shared" si="3"/>
        <v>55</v>
      </c>
      <c r="B62" s="86" t="s">
        <v>107</v>
      </c>
      <c r="C62" s="9">
        <f t="shared" si="24"/>
        <v>-16.4</v>
      </c>
      <c r="D62" s="4">
        <f t="shared" si="24"/>
        <v>-16.4</v>
      </c>
      <c r="E62" s="4">
        <f t="shared" si="24"/>
        <v>-13</v>
      </c>
      <c r="F62" s="10">
        <f t="shared" si="24"/>
        <v>0</v>
      </c>
      <c r="G62" s="131">
        <f aca="true" t="shared" si="27" ref="G62:G70">+H62</f>
        <v>-4.2</v>
      </c>
      <c r="H62" s="4">
        <v>-4.2</v>
      </c>
      <c r="I62" s="4">
        <v>-3.7</v>
      </c>
      <c r="J62" s="34"/>
      <c r="K62" s="9"/>
      <c r="L62" s="4"/>
      <c r="M62" s="4"/>
      <c r="N62" s="10"/>
      <c r="O62" s="9">
        <f t="shared" si="25"/>
        <v>-12.2</v>
      </c>
      <c r="P62" s="4">
        <v>-12.2</v>
      </c>
      <c r="Q62" s="4">
        <v>-9.3</v>
      </c>
      <c r="R62" s="10"/>
      <c r="S62" s="9">
        <f t="shared" si="26"/>
        <v>0</v>
      </c>
      <c r="T62" s="4"/>
      <c r="U62" s="4"/>
      <c r="V62" s="10"/>
    </row>
    <row r="63" spans="1:22" ht="12.75">
      <c r="A63" s="89">
        <f t="shared" si="3"/>
        <v>56</v>
      </c>
      <c r="B63" s="86" t="s">
        <v>108</v>
      </c>
      <c r="C63" s="9">
        <f t="shared" si="24"/>
        <v>1.7000000000000002</v>
      </c>
      <c r="D63" s="4">
        <f t="shared" si="24"/>
        <v>1.7000000000000002</v>
      </c>
      <c r="E63" s="4">
        <f t="shared" si="24"/>
        <v>0</v>
      </c>
      <c r="F63" s="10">
        <f t="shared" si="24"/>
        <v>0</v>
      </c>
      <c r="G63" s="131">
        <f t="shared" si="27"/>
        <v>4.2</v>
      </c>
      <c r="H63" s="4">
        <v>4.2</v>
      </c>
      <c r="I63" s="4"/>
      <c r="J63" s="17"/>
      <c r="K63" s="8"/>
      <c r="L63" s="3"/>
      <c r="M63" s="3"/>
      <c r="N63" s="11"/>
      <c r="O63" s="9">
        <f t="shared" si="25"/>
        <v>-2.5</v>
      </c>
      <c r="P63" s="4">
        <v>-2.5</v>
      </c>
      <c r="Q63" s="4"/>
      <c r="R63" s="10"/>
      <c r="S63" s="9">
        <f t="shared" si="26"/>
        <v>0</v>
      </c>
      <c r="T63" s="4"/>
      <c r="U63" s="4"/>
      <c r="V63" s="10"/>
    </row>
    <row r="64" spans="1:22" ht="12.75">
      <c r="A64" s="89">
        <v>57</v>
      </c>
      <c r="B64" s="86" t="s">
        <v>31</v>
      </c>
      <c r="C64" s="9">
        <f t="shared" si="24"/>
        <v>-2.1000000000000005</v>
      </c>
      <c r="D64" s="4">
        <f t="shared" si="24"/>
        <v>-2.1000000000000005</v>
      </c>
      <c r="E64" s="4">
        <f t="shared" si="24"/>
        <v>-2.3</v>
      </c>
      <c r="F64" s="10">
        <f t="shared" si="24"/>
        <v>0</v>
      </c>
      <c r="G64" s="131">
        <v>7.2</v>
      </c>
      <c r="H64" s="4">
        <v>7.2</v>
      </c>
      <c r="I64" s="4"/>
      <c r="J64" s="17"/>
      <c r="K64" s="8"/>
      <c r="L64" s="3"/>
      <c r="M64" s="3"/>
      <c r="N64" s="11"/>
      <c r="O64" s="9">
        <f t="shared" si="25"/>
        <v>-9.3</v>
      </c>
      <c r="P64" s="4">
        <v>-9.3</v>
      </c>
      <c r="Q64" s="4">
        <v>-2.3</v>
      </c>
      <c r="R64" s="10"/>
      <c r="S64" s="9">
        <f t="shared" si="26"/>
        <v>0</v>
      </c>
      <c r="T64" s="4"/>
      <c r="U64" s="4"/>
      <c r="V64" s="10"/>
    </row>
    <row r="65" spans="1:22" ht="12.75">
      <c r="A65" s="89">
        <f t="shared" si="3"/>
        <v>58</v>
      </c>
      <c r="B65" s="86" t="s">
        <v>109</v>
      </c>
      <c r="C65" s="9">
        <f t="shared" si="24"/>
        <v>-1.1</v>
      </c>
      <c r="D65" s="4">
        <f t="shared" si="24"/>
        <v>-1.1</v>
      </c>
      <c r="E65" s="4">
        <f t="shared" si="24"/>
        <v>-1</v>
      </c>
      <c r="F65" s="10">
        <f t="shared" si="24"/>
        <v>0</v>
      </c>
      <c r="G65" s="131">
        <f t="shared" si="27"/>
        <v>0</v>
      </c>
      <c r="H65" s="4"/>
      <c r="I65" s="4"/>
      <c r="J65" s="17"/>
      <c r="K65" s="8"/>
      <c r="L65" s="3"/>
      <c r="M65" s="3"/>
      <c r="N65" s="11"/>
      <c r="O65" s="9">
        <f t="shared" si="25"/>
        <v>-1.1</v>
      </c>
      <c r="P65" s="4">
        <v>-1.1</v>
      </c>
      <c r="Q65" s="4">
        <v>-1</v>
      </c>
      <c r="R65" s="10"/>
      <c r="S65" s="9">
        <f t="shared" si="26"/>
        <v>0</v>
      </c>
      <c r="T65" s="4"/>
      <c r="U65" s="4"/>
      <c r="V65" s="10"/>
    </row>
    <row r="66" spans="1:22" ht="12.75">
      <c r="A66" s="89">
        <f t="shared" si="3"/>
        <v>59</v>
      </c>
      <c r="B66" s="86" t="s">
        <v>32</v>
      </c>
      <c r="C66" s="9">
        <f t="shared" si="24"/>
        <v>3.6</v>
      </c>
      <c r="D66" s="4">
        <f t="shared" si="24"/>
        <v>3.6</v>
      </c>
      <c r="E66" s="4">
        <f t="shared" si="24"/>
        <v>-0.5</v>
      </c>
      <c r="F66" s="10">
        <f t="shared" si="24"/>
        <v>0</v>
      </c>
      <c r="G66" s="131">
        <v>5</v>
      </c>
      <c r="H66" s="4">
        <v>5</v>
      </c>
      <c r="I66" s="4"/>
      <c r="J66" s="17"/>
      <c r="K66" s="8"/>
      <c r="L66" s="3"/>
      <c r="M66" s="3"/>
      <c r="N66" s="11"/>
      <c r="O66" s="9">
        <f t="shared" si="25"/>
        <v>-1.4</v>
      </c>
      <c r="P66" s="4">
        <v>-1.4</v>
      </c>
      <c r="Q66" s="4">
        <v>-0.5</v>
      </c>
      <c r="R66" s="10"/>
      <c r="S66" s="9">
        <f t="shared" si="26"/>
        <v>0</v>
      </c>
      <c r="T66" s="4"/>
      <c r="U66" s="4"/>
      <c r="V66" s="10"/>
    </row>
    <row r="67" spans="1:22" ht="12.75">
      <c r="A67" s="89">
        <v>60</v>
      </c>
      <c r="B67" s="86" t="s">
        <v>110</v>
      </c>
      <c r="C67" s="9">
        <f t="shared" si="24"/>
        <v>13.8</v>
      </c>
      <c r="D67" s="4">
        <f t="shared" si="24"/>
        <v>13.8</v>
      </c>
      <c r="E67" s="4">
        <f t="shared" si="24"/>
        <v>-14</v>
      </c>
      <c r="F67" s="10">
        <f t="shared" si="24"/>
        <v>0</v>
      </c>
      <c r="G67" s="131">
        <v>32</v>
      </c>
      <c r="H67" s="4">
        <v>32</v>
      </c>
      <c r="I67" s="4"/>
      <c r="J67" s="17"/>
      <c r="K67" s="8"/>
      <c r="L67" s="3"/>
      <c r="M67" s="3"/>
      <c r="N67" s="11"/>
      <c r="O67" s="9">
        <f>P67+R67</f>
        <v>-18.2</v>
      </c>
      <c r="P67" s="4">
        <v>-18.2</v>
      </c>
      <c r="Q67" s="4">
        <v>-14</v>
      </c>
      <c r="R67" s="10"/>
      <c r="S67" s="9">
        <f>+T67+V67</f>
        <v>0</v>
      </c>
      <c r="T67" s="4"/>
      <c r="U67" s="4"/>
      <c r="V67" s="10"/>
    </row>
    <row r="68" spans="1:22" ht="12.75">
      <c r="A68" s="89">
        <f t="shared" si="3"/>
        <v>61</v>
      </c>
      <c r="B68" s="86" t="s">
        <v>111</v>
      </c>
      <c r="C68" s="9">
        <f t="shared" si="24"/>
        <v>2.2</v>
      </c>
      <c r="D68" s="4">
        <f t="shared" si="24"/>
        <v>2.2</v>
      </c>
      <c r="E68" s="4">
        <f t="shared" si="24"/>
        <v>0</v>
      </c>
      <c r="F68" s="10">
        <f t="shared" si="24"/>
        <v>0</v>
      </c>
      <c r="G68" s="131">
        <v>2.2</v>
      </c>
      <c r="H68" s="4">
        <v>2.2</v>
      </c>
      <c r="I68" s="4"/>
      <c r="J68" s="34"/>
      <c r="K68" s="9"/>
      <c r="L68" s="4"/>
      <c r="M68" s="4"/>
      <c r="N68" s="10"/>
      <c r="O68" s="9">
        <f t="shared" si="25"/>
        <v>0</v>
      </c>
      <c r="P68" s="4"/>
      <c r="Q68" s="4"/>
      <c r="R68" s="10"/>
      <c r="S68" s="9">
        <f>+T68+V68</f>
        <v>0</v>
      </c>
      <c r="T68" s="4"/>
      <c r="U68" s="4"/>
      <c r="V68" s="10"/>
    </row>
    <row r="69" spans="1:22" ht="12.75">
      <c r="A69" s="89">
        <v>62</v>
      </c>
      <c r="B69" s="86" t="s">
        <v>112</v>
      </c>
      <c r="C69" s="9">
        <f t="shared" si="24"/>
        <v>-17.900000000000002</v>
      </c>
      <c r="D69" s="4">
        <f t="shared" si="24"/>
        <v>-17.900000000000002</v>
      </c>
      <c r="E69" s="4">
        <f t="shared" si="24"/>
        <v>-24.1</v>
      </c>
      <c r="F69" s="10">
        <f t="shared" si="24"/>
        <v>0</v>
      </c>
      <c r="G69" s="131">
        <v>15.7</v>
      </c>
      <c r="H69" s="4">
        <v>15.7</v>
      </c>
      <c r="I69" s="4"/>
      <c r="J69" s="17"/>
      <c r="K69" s="8"/>
      <c r="L69" s="3"/>
      <c r="M69" s="3"/>
      <c r="N69" s="11"/>
      <c r="O69" s="9">
        <f>+P69+R69</f>
        <v>-33.6</v>
      </c>
      <c r="P69" s="4">
        <v>-33.6</v>
      </c>
      <c r="Q69" s="4">
        <v>-24.1</v>
      </c>
      <c r="R69" s="10"/>
      <c r="S69" s="9">
        <f t="shared" si="26"/>
        <v>0</v>
      </c>
      <c r="T69" s="4"/>
      <c r="U69" s="4"/>
      <c r="V69" s="10"/>
    </row>
    <row r="70" spans="1:22" ht="12.75">
      <c r="A70" s="89">
        <f t="shared" si="3"/>
        <v>63</v>
      </c>
      <c r="B70" s="86" t="s">
        <v>33</v>
      </c>
      <c r="C70" s="9">
        <f t="shared" si="24"/>
        <v>0.6999999999999993</v>
      </c>
      <c r="D70" s="4">
        <f t="shared" si="24"/>
        <v>1</v>
      </c>
      <c r="E70" s="4">
        <f t="shared" si="24"/>
        <v>10.5</v>
      </c>
      <c r="F70" s="10">
        <f t="shared" si="24"/>
        <v>-0.3</v>
      </c>
      <c r="G70" s="131">
        <f t="shared" si="27"/>
        <v>0</v>
      </c>
      <c r="H70" s="4"/>
      <c r="I70" s="4"/>
      <c r="J70" s="17"/>
      <c r="K70" s="8"/>
      <c r="L70" s="3"/>
      <c r="M70" s="3"/>
      <c r="N70" s="11"/>
      <c r="O70" s="9">
        <f>+P70+R70</f>
        <v>-9.3</v>
      </c>
      <c r="P70" s="4">
        <v>-9</v>
      </c>
      <c r="Q70" s="4">
        <v>5.5</v>
      </c>
      <c r="R70" s="10">
        <v>-0.3</v>
      </c>
      <c r="S70" s="9">
        <f t="shared" si="26"/>
        <v>10</v>
      </c>
      <c r="T70" s="4">
        <v>10</v>
      </c>
      <c r="U70" s="4">
        <v>5</v>
      </c>
      <c r="V70" s="10"/>
    </row>
    <row r="71" spans="1:22" ht="12.75">
      <c r="A71" s="89">
        <f t="shared" si="3"/>
        <v>64</v>
      </c>
      <c r="B71" s="92" t="s">
        <v>113</v>
      </c>
      <c r="C71" s="9">
        <f t="shared" si="1"/>
        <v>0</v>
      </c>
      <c r="D71" s="4">
        <f>H71+L71+P71+T71</f>
        <v>0</v>
      </c>
      <c r="E71" s="4">
        <f>I71+M71+Q71+U71</f>
        <v>0</v>
      </c>
      <c r="F71" s="10"/>
      <c r="G71" s="49">
        <f>H71+J71</f>
        <v>0</v>
      </c>
      <c r="H71" s="4"/>
      <c r="I71" s="4"/>
      <c r="J71" s="34"/>
      <c r="K71" s="9"/>
      <c r="L71" s="4"/>
      <c r="M71" s="4"/>
      <c r="N71" s="10"/>
      <c r="O71" s="9">
        <f t="shared" si="25"/>
        <v>0</v>
      </c>
      <c r="P71" s="4"/>
      <c r="Q71" s="4"/>
      <c r="R71" s="10"/>
      <c r="S71" s="9">
        <f t="shared" si="26"/>
        <v>0</v>
      </c>
      <c r="T71" s="4"/>
      <c r="U71" s="4"/>
      <c r="V71" s="10"/>
    </row>
    <row r="72" spans="1:22" ht="12.75">
      <c r="A72" s="89">
        <f t="shared" si="3"/>
        <v>65</v>
      </c>
      <c r="B72" s="86" t="s">
        <v>34</v>
      </c>
      <c r="C72" s="9">
        <f t="shared" si="1"/>
        <v>3.2</v>
      </c>
      <c r="D72" s="4">
        <f>H72+L72+P72+T72</f>
        <v>3.2</v>
      </c>
      <c r="E72" s="4">
        <f>I72+M72+Q72+U72</f>
        <v>11.7</v>
      </c>
      <c r="F72" s="10">
        <f>J72+N72+R72+V72</f>
        <v>0</v>
      </c>
      <c r="G72" s="131">
        <v>3.6</v>
      </c>
      <c r="H72" s="4">
        <v>3.6</v>
      </c>
      <c r="I72" s="4"/>
      <c r="J72" s="34"/>
      <c r="K72" s="8"/>
      <c r="L72" s="3"/>
      <c r="M72" s="3"/>
      <c r="N72" s="11"/>
      <c r="O72" s="9">
        <f t="shared" si="25"/>
        <v>-0.4</v>
      </c>
      <c r="P72" s="4">
        <v>-0.4</v>
      </c>
      <c r="Q72" s="4">
        <v>11.7</v>
      </c>
      <c r="R72" s="10"/>
      <c r="S72" s="9">
        <f t="shared" si="26"/>
        <v>0</v>
      </c>
      <c r="T72" s="4"/>
      <c r="U72" s="4"/>
      <c r="V72" s="10"/>
    </row>
    <row r="73" spans="1:22" ht="12.75">
      <c r="A73" s="89">
        <f t="shared" si="3"/>
        <v>66</v>
      </c>
      <c r="B73" s="86" t="s">
        <v>35</v>
      </c>
      <c r="C73" s="9">
        <f aca="true" t="shared" si="28" ref="C73:F76">+G73+K73+O73+S73</f>
        <v>-2.6999999999999993</v>
      </c>
      <c r="D73" s="4">
        <f t="shared" si="28"/>
        <v>-2.6999999999999993</v>
      </c>
      <c r="E73" s="4">
        <f t="shared" si="28"/>
        <v>-18.5</v>
      </c>
      <c r="F73" s="10">
        <f t="shared" si="28"/>
        <v>0</v>
      </c>
      <c r="G73" s="131">
        <v>21.6</v>
      </c>
      <c r="H73" s="4">
        <v>21.6</v>
      </c>
      <c r="I73" s="4"/>
      <c r="J73" s="17"/>
      <c r="K73" s="8"/>
      <c r="L73" s="3"/>
      <c r="M73" s="3"/>
      <c r="N73" s="11"/>
      <c r="O73" s="9">
        <f aca="true" t="shared" si="29" ref="O73:O78">+P73</f>
        <v>-24.3</v>
      </c>
      <c r="P73" s="4">
        <v>-24.3</v>
      </c>
      <c r="Q73" s="4">
        <v>-18.5</v>
      </c>
      <c r="R73" s="10"/>
      <c r="S73" s="9">
        <f aca="true" t="shared" si="30" ref="S73:S78">+T73</f>
        <v>0</v>
      </c>
      <c r="T73" s="4"/>
      <c r="U73" s="4"/>
      <c r="V73" s="10"/>
    </row>
    <row r="74" spans="1:22" ht="12.75">
      <c r="A74" s="89">
        <f t="shared" si="3"/>
        <v>67</v>
      </c>
      <c r="B74" s="86" t="s">
        <v>95</v>
      </c>
      <c r="C74" s="9">
        <f t="shared" si="28"/>
        <v>17.4</v>
      </c>
      <c r="D74" s="4">
        <f t="shared" si="28"/>
        <v>17.4</v>
      </c>
      <c r="E74" s="4">
        <f t="shared" si="28"/>
        <v>1.6</v>
      </c>
      <c r="F74" s="10">
        <f t="shared" si="28"/>
        <v>0</v>
      </c>
      <c r="G74" s="131">
        <v>5.3</v>
      </c>
      <c r="H74" s="4">
        <v>5.3</v>
      </c>
      <c r="I74" s="4"/>
      <c r="J74" s="34"/>
      <c r="K74" s="9"/>
      <c r="L74" s="4"/>
      <c r="M74" s="4"/>
      <c r="N74" s="10"/>
      <c r="O74" s="9">
        <f t="shared" si="29"/>
        <v>2.1</v>
      </c>
      <c r="P74" s="4">
        <v>2.1</v>
      </c>
      <c r="Q74" s="4">
        <v>1.6</v>
      </c>
      <c r="R74" s="10"/>
      <c r="S74" s="130">
        <f t="shared" si="30"/>
        <v>10</v>
      </c>
      <c r="T74" s="19">
        <v>10</v>
      </c>
      <c r="U74" s="4"/>
      <c r="V74" s="10"/>
    </row>
    <row r="75" spans="1:22" ht="12.75">
      <c r="A75" s="89">
        <f t="shared" si="3"/>
        <v>68</v>
      </c>
      <c r="B75" s="86" t="s">
        <v>114</v>
      </c>
      <c r="C75" s="9">
        <f t="shared" si="28"/>
        <v>0</v>
      </c>
      <c r="D75" s="4">
        <f t="shared" si="28"/>
        <v>0</v>
      </c>
      <c r="E75" s="4">
        <f t="shared" si="28"/>
        <v>0</v>
      </c>
      <c r="F75" s="10">
        <f t="shared" si="28"/>
        <v>0</v>
      </c>
      <c r="G75" s="131"/>
      <c r="H75" s="4"/>
      <c r="I75" s="4"/>
      <c r="J75" s="34"/>
      <c r="K75" s="9"/>
      <c r="L75" s="4"/>
      <c r="M75" s="4"/>
      <c r="N75" s="10"/>
      <c r="O75" s="9">
        <f t="shared" si="29"/>
        <v>0</v>
      </c>
      <c r="P75" s="4"/>
      <c r="Q75" s="4"/>
      <c r="R75" s="10"/>
      <c r="S75" s="9">
        <f t="shared" si="30"/>
        <v>0</v>
      </c>
      <c r="T75" s="4"/>
      <c r="U75" s="4"/>
      <c r="V75" s="10"/>
    </row>
    <row r="76" spans="1:22" ht="12.75">
      <c r="A76" s="89">
        <f aca="true" t="shared" si="31" ref="A76:A141">+A75+1</f>
        <v>69</v>
      </c>
      <c r="B76" s="92" t="s">
        <v>115</v>
      </c>
      <c r="C76" s="9">
        <f t="shared" si="28"/>
        <v>0.3</v>
      </c>
      <c r="D76" s="4">
        <f t="shared" si="28"/>
        <v>0.3</v>
      </c>
      <c r="E76" s="4">
        <f t="shared" si="28"/>
        <v>0</v>
      </c>
      <c r="F76" s="10">
        <f t="shared" si="28"/>
        <v>0</v>
      </c>
      <c r="G76" s="131">
        <v>0.3</v>
      </c>
      <c r="H76" s="4">
        <v>0.3</v>
      </c>
      <c r="I76" s="4"/>
      <c r="J76" s="34"/>
      <c r="K76" s="9"/>
      <c r="L76" s="4"/>
      <c r="M76" s="4"/>
      <c r="N76" s="10"/>
      <c r="O76" s="9">
        <f t="shared" si="29"/>
        <v>0</v>
      </c>
      <c r="P76" s="4"/>
      <c r="Q76" s="4"/>
      <c r="R76" s="10"/>
      <c r="S76" s="9">
        <f t="shared" si="30"/>
        <v>0</v>
      </c>
      <c r="T76" s="4"/>
      <c r="U76" s="4"/>
      <c r="V76" s="10"/>
    </row>
    <row r="77" spans="1:22" ht="12.75">
      <c r="A77" s="89">
        <f t="shared" si="31"/>
        <v>70</v>
      </c>
      <c r="B77" s="86" t="s">
        <v>36</v>
      </c>
      <c r="C77" s="9">
        <f aca="true" t="shared" si="32" ref="C77:C149">G77+K77+O77+S77</f>
        <v>0.5</v>
      </c>
      <c r="D77" s="4">
        <f>H77+L77+P77+T77</f>
        <v>-3.5</v>
      </c>
      <c r="E77" s="4">
        <f>I77+M77+Q77+U77</f>
        <v>-6.1</v>
      </c>
      <c r="F77" s="10">
        <f>J77+N77+R77+V77</f>
        <v>4</v>
      </c>
      <c r="G77" s="131">
        <f>H77+J77</f>
        <v>8.5</v>
      </c>
      <c r="H77" s="4">
        <v>8.5</v>
      </c>
      <c r="I77" s="4"/>
      <c r="J77" s="34"/>
      <c r="K77" s="8"/>
      <c r="L77" s="3"/>
      <c r="M77" s="3"/>
      <c r="N77" s="11"/>
      <c r="O77" s="9">
        <f>+P77+R77</f>
        <v>-8</v>
      </c>
      <c r="P77" s="4">
        <v>-12</v>
      </c>
      <c r="Q77" s="4">
        <v>-6.1</v>
      </c>
      <c r="R77" s="10">
        <v>4</v>
      </c>
      <c r="S77" s="9">
        <f t="shared" si="30"/>
        <v>0</v>
      </c>
      <c r="T77" s="4"/>
      <c r="U77" s="4"/>
      <c r="V77" s="10"/>
    </row>
    <row r="78" spans="1:22" ht="12.75">
      <c r="A78" s="89">
        <f t="shared" si="31"/>
        <v>71</v>
      </c>
      <c r="B78" s="92" t="s">
        <v>116</v>
      </c>
      <c r="C78" s="9">
        <f t="shared" si="32"/>
        <v>0</v>
      </c>
      <c r="D78" s="4">
        <f>H78+L78+P78+T78</f>
        <v>0</v>
      </c>
      <c r="E78" s="4">
        <f>I78+M78+Q78+U78</f>
        <v>0</v>
      </c>
      <c r="F78" s="10"/>
      <c r="G78" s="131">
        <f>H78+J78</f>
        <v>0</v>
      </c>
      <c r="H78" s="4"/>
      <c r="I78" s="4"/>
      <c r="J78" s="34"/>
      <c r="K78" s="9"/>
      <c r="L78" s="4"/>
      <c r="M78" s="4"/>
      <c r="N78" s="10"/>
      <c r="O78" s="9">
        <f t="shared" si="29"/>
        <v>0</v>
      </c>
      <c r="P78" s="4"/>
      <c r="Q78" s="4"/>
      <c r="R78" s="10"/>
      <c r="S78" s="9">
        <f t="shared" si="30"/>
        <v>0</v>
      </c>
      <c r="T78" s="4"/>
      <c r="U78" s="4"/>
      <c r="V78" s="10"/>
    </row>
    <row r="79" spans="1:22" ht="12.75">
      <c r="A79" s="89">
        <f t="shared" si="31"/>
        <v>72</v>
      </c>
      <c r="B79" s="86" t="s">
        <v>37</v>
      </c>
      <c r="C79" s="9">
        <f aca="true" t="shared" si="33" ref="C79:F80">+G79+K79+O79+S79</f>
        <v>21.2</v>
      </c>
      <c r="D79" s="4">
        <f t="shared" si="33"/>
        <v>21.2</v>
      </c>
      <c r="E79" s="4">
        <f t="shared" si="33"/>
        <v>0</v>
      </c>
      <c r="F79" s="10">
        <f t="shared" si="33"/>
        <v>0</v>
      </c>
      <c r="G79" s="131">
        <v>21.2</v>
      </c>
      <c r="H79" s="4">
        <v>21.2</v>
      </c>
      <c r="I79" s="4"/>
      <c r="J79" s="17"/>
      <c r="K79" s="8"/>
      <c r="L79" s="3"/>
      <c r="M79" s="3"/>
      <c r="N79" s="11"/>
      <c r="O79" s="9">
        <f aca="true" t="shared" si="34" ref="O79:O87">+P79</f>
        <v>0</v>
      </c>
      <c r="P79" s="4"/>
      <c r="Q79" s="4"/>
      <c r="R79" s="11"/>
      <c r="S79" s="9">
        <f>+T79</f>
        <v>0</v>
      </c>
      <c r="T79" s="4"/>
      <c r="U79" s="4"/>
      <c r="V79" s="10"/>
    </row>
    <row r="80" spans="1:22" ht="12.75">
      <c r="A80" s="89">
        <f t="shared" si="31"/>
        <v>73</v>
      </c>
      <c r="B80" s="86" t="s">
        <v>117</v>
      </c>
      <c r="C80" s="9">
        <f t="shared" si="33"/>
        <v>3.5</v>
      </c>
      <c r="D80" s="4">
        <f t="shared" si="33"/>
        <v>3.5</v>
      </c>
      <c r="E80" s="4">
        <f t="shared" si="33"/>
        <v>0</v>
      </c>
      <c r="F80" s="10">
        <f t="shared" si="33"/>
        <v>0</v>
      </c>
      <c r="G80" s="131">
        <v>3.5</v>
      </c>
      <c r="H80" s="4">
        <v>3.5</v>
      </c>
      <c r="I80" s="4"/>
      <c r="J80" s="34"/>
      <c r="K80" s="9">
        <f>L80+N80</f>
        <v>0</v>
      </c>
      <c r="L80" s="4"/>
      <c r="M80" s="4"/>
      <c r="N80" s="10"/>
      <c r="O80" s="9">
        <f t="shared" si="34"/>
        <v>0</v>
      </c>
      <c r="P80" s="4"/>
      <c r="Q80" s="4"/>
      <c r="R80" s="10"/>
      <c r="S80" s="9">
        <f>+T80</f>
        <v>0</v>
      </c>
      <c r="T80" s="4"/>
      <c r="U80" s="4"/>
      <c r="V80" s="10"/>
    </row>
    <row r="81" spans="1:22" ht="12.75">
      <c r="A81" s="89">
        <v>74</v>
      </c>
      <c r="B81" s="86" t="s">
        <v>120</v>
      </c>
      <c r="C81" s="9">
        <f aca="true" t="shared" si="35" ref="C81:F86">+G81+K81+O81+S81</f>
        <v>9</v>
      </c>
      <c r="D81" s="4">
        <f t="shared" si="35"/>
        <v>9</v>
      </c>
      <c r="E81" s="4">
        <f t="shared" si="35"/>
        <v>0</v>
      </c>
      <c r="F81" s="10">
        <f t="shared" si="35"/>
        <v>0</v>
      </c>
      <c r="G81" s="131">
        <v>9</v>
      </c>
      <c r="H81" s="4">
        <v>9</v>
      </c>
      <c r="I81" s="4"/>
      <c r="J81" s="17"/>
      <c r="K81" s="8"/>
      <c r="L81" s="3"/>
      <c r="M81" s="3"/>
      <c r="N81" s="11"/>
      <c r="O81" s="9">
        <f t="shared" si="34"/>
        <v>0</v>
      </c>
      <c r="P81" s="4"/>
      <c r="Q81" s="4"/>
      <c r="R81" s="10"/>
      <c r="S81" s="9">
        <f>+T81</f>
        <v>0</v>
      </c>
      <c r="T81" s="4"/>
      <c r="U81" s="4"/>
      <c r="V81" s="10"/>
    </row>
    <row r="82" spans="1:22" ht="12.75">
      <c r="A82" s="89">
        <f t="shared" si="31"/>
        <v>75</v>
      </c>
      <c r="B82" s="86" t="s">
        <v>38</v>
      </c>
      <c r="C82" s="9">
        <f t="shared" si="35"/>
        <v>0</v>
      </c>
      <c r="D82" s="4">
        <f t="shared" si="35"/>
        <v>0</v>
      </c>
      <c r="E82" s="4">
        <f t="shared" si="35"/>
        <v>0</v>
      </c>
      <c r="F82" s="10">
        <f t="shared" si="35"/>
        <v>0</v>
      </c>
      <c r="G82" s="131">
        <f>+H82</f>
        <v>0</v>
      </c>
      <c r="H82" s="4"/>
      <c r="I82" s="4"/>
      <c r="J82" s="17"/>
      <c r="K82" s="8"/>
      <c r="L82" s="3"/>
      <c r="M82" s="3"/>
      <c r="N82" s="11"/>
      <c r="O82" s="9">
        <f t="shared" si="34"/>
        <v>0</v>
      </c>
      <c r="P82" s="4"/>
      <c r="Q82" s="4"/>
      <c r="R82" s="10"/>
      <c r="S82" s="9">
        <f>T82+V82</f>
        <v>0</v>
      </c>
      <c r="T82" s="4"/>
      <c r="U82" s="4"/>
      <c r="V82" s="10"/>
    </row>
    <row r="83" spans="1:22" ht="12.75">
      <c r="A83" s="89">
        <f t="shared" si="31"/>
        <v>76</v>
      </c>
      <c r="B83" s="92" t="s">
        <v>39</v>
      </c>
      <c r="C83" s="9">
        <f t="shared" si="35"/>
        <v>0</v>
      </c>
      <c r="D83" s="4">
        <f t="shared" si="35"/>
        <v>0</v>
      </c>
      <c r="E83" s="4">
        <f t="shared" si="35"/>
        <v>0</v>
      </c>
      <c r="F83" s="10">
        <f t="shared" si="35"/>
        <v>0</v>
      </c>
      <c r="G83" s="131">
        <f>+H83</f>
        <v>0</v>
      </c>
      <c r="H83" s="4"/>
      <c r="I83" s="4"/>
      <c r="J83" s="17"/>
      <c r="K83" s="8"/>
      <c r="L83" s="3"/>
      <c r="M83" s="3"/>
      <c r="N83" s="11"/>
      <c r="O83" s="9">
        <f t="shared" si="34"/>
        <v>0</v>
      </c>
      <c r="P83" s="4"/>
      <c r="Q83" s="4"/>
      <c r="R83" s="10"/>
      <c r="S83" s="9">
        <f aca="true" t="shared" si="36" ref="S83:S96">T83+V83</f>
        <v>0</v>
      </c>
      <c r="T83" s="4"/>
      <c r="U83" s="4"/>
      <c r="V83" s="10"/>
    </row>
    <row r="84" spans="1:22" ht="12.75">
      <c r="A84" s="89">
        <v>78</v>
      </c>
      <c r="B84" s="92" t="s">
        <v>94</v>
      </c>
      <c r="C84" s="113">
        <f t="shared" si="35"/>
        <v>6.872</v>
      </c>
      <c r="D84" s="125">
        <f t="shared" si="35"/>
        <v>6.872</v>
      </c>
      <c r="E84" s="4">
        <f t="shared" si="35"/>
        <v>4</v>
      </c>
      <c r="F84" s="126">
        <f t="shared" si="35"/>
        <v>0</v>
      </c>
      <c r="G84" s="131">
        <v>1.8</v>
      </c>
      <c r="H84" s="4">
        <v>1.8</v>
      </c>
      <c r="I84" s="125"/>
      <c r="J84" s="127"/>
      <c r="K84" s="128"/>
      <c r="L84" s="112"/>
      <c r="M84" s="112"/>
      <c r="N84" s="129"/>
      <c r="O84" s="113">
        <f t="shared" si="34"/>
        <v>5.072</v>
      </c>
      <c r="P84" s="125">
        <v>5.072</v>
      </c>
      <c r="Q84" s="4">
        <v>4</v>
      </c>
      <c r="R84" s="126"/>
      <c r="S84" s="9">
        <f t="shared" si="36"/>
        <v>0</v>
      </c>
      <c r="T84" s="4"/>
      <c r="U84" s="4"/>
      <c r="V84" s="10"/>
    </row>
    <row r="85" spans="1:22" ht="12.75">
      <c r="A85" s="89">
        <f t="shared" si="31"/>
        <v>79</v>
      </c>
      <c r="B85" s="86" t="s">
        <v>118</v>
      </c>
      <c r="C85" s="9">
        <f t="shared" si="35"/>
        <v>11.4</v>
      </c>
      <c r="D85" s="4">
        <f t="shared" si="35"/>
        <v>11.4</v>
      </c>
      <c r="E85" s="4">
        <f t="shared" si="35"/>
        <v>9.6</v>
      </c>
      <c r="F85" s="10">
        <f t="shared" si="35"/>
        <v>0</v>
      </c>
      <c r="G85" s="164">
        <v>7</v>
      </c>
      <c r="H85" s="165">
        <v>7</v>
      </c>
      <c r="I85" s="165">
        <v>6.2</v>
      </c>
      <c r="J85" s="17"/>
      <c r="K85" s="8"/>
      <c r="L85" s="3"/>
      <c r="M85" s="3"/>
      <c r="N85" s="11"/>
      <c r="O85" s="9">
        <f t="shared" si="34"/>
        <v>4.4</v>
      </c>
      <c r="P85" s="4">
        <v>4.4</v>
      </c>
      <c r="Q85" s="4">
        <v>3.4</v>
      </c>
      <c r="R85" s="10"/>
      <c r="S85" s="9">
        <f t="shared" si="36"/>
        <v>0</v>
      </c>
      <c r="T85" s="4"/>
      <c r="U85" s="4"/>
      <c r="V85" s="10"/>
    </row>
    <row r="86" spans="1:22" ht="12.75">
      <c r="A86" s="89">
        <v>80</v>
      </c>
      <c r="B86" s="86" t="s">
        <v>119</v>
      </c>
      <c r="C86" s="9">
        <f t="shared" si="35"/>
        <v>2.9000000000000004</v>
      </c>
      <c r="D86" s="9">
        <f t="shared" si="35"/>
        <v>2.9000000000000004</v>
      </c>
      <c r="E86" s="9">
        <f t="shared" si="35"/>
        <v>1.5</v>
      </c>
      <c r="F86" s="10"/>
      <c r="G86" s="131">
        <v>0.7</v>
      </c>
      <c r="H86" s="4">
        <v>0.7</v>
      </c>
      <c r="I86" s="4"/>
      <c r="J86" s="17"/>
      <c r="K86" s="8"/>
      <c r="L86" s="3"/>
      <c r="M86" s="3"/>
      <c r="N86" s="11"/>
      <c r="O86" s="9">
        <f t="shared" si="34"/>
        <v>2.2</v>
      </c>
      <c r="P86" s="4">
        <v>2.2</v>
      </c>
      <c r="Q86" s="4">
        <v>1.5</v>
      </c>
      <c r="R86" s="10"/>
      <c r="S86" s="9">
        <f t="shared" si="36"/>
        <v>0</v>
      </c>
      <c r="T86" s="4"/>
      <c r="U86" s="4"/>
      <c r="V86" s="10"/>
    </row>
    <row r="87" spans="1:22" ht="12.75">
      <c r="A87" s="89">
        <v>81</v>
      </c>
      <c r="B87" s="86" t="s">
        <v>43</v>
      </c>
      <c r="C87" s="9">
        <f t="shared" si="32"/>
        <v>12.1</v>
      </c>
      <c r="D87" s="4">
        <f aca="true" t="shared" si="37" ref="D87:D127">H87+L87+P87+T87</f>
        <v>12.1</v>
      </c>
      <c r="E87" s="4">
        <f aca="true" t="shared" si="38" ref="E87:E116">I87+M87+Q87+U87</f>
        <v>0</v>
      </c>
      <c r="F87" s="10">
        <f aca="true" t="shared" si="39" ref="F87:F159">J87+N87+R87+V87</f>
        <v>0</v>
      </c>
      <c r="G87" s="131">
        <v>2.6</v>
      </c>
      <c r="H87" s="4">
        <v>2.6</v>
      </c>
      <c r="I87" s="4"/>
      <c r="J87" s="34"/>
      <c r="K87" s="8"/>
      <c r="L87" s="3"/>
      <c r="M87" s="3"/>
      <c r="N87" s="11"/>
      <c r="O87" s="9">
        <f t="shared" si="34"/>
        <v>0</v>
      </c>
      <c r="P87" s="4"/>
      <c r="Q87" s="4"/>
      <c r="R87" s="10"/>
      <c r="S87" s="9">
        <v>9.5</v>
      </c>
      <c r="T87" s="4">
        <v>9.5</v>
      </c>
      <c r="U87" s="4"/>
      <c r="V87" s="10"/>
    </row>
    <row r="88" spans="1:22" ht="12.75">
      <c r="A88" s="89">
        <v>82</v>
      </c>
      <c r="B88" s="85" t="s">
        <v>126</v>
      </c>
      <c r="C88" s="12">
        <f t="shared" si="32"/>
        <v>0</v>
      </c>
      <c r="D88" s="5">
        <f t="shared" si="37"/>
        <v>0</v>
      </c>
      <c r="E88" s="5"/>
      <c r="F88" s="13"/>
      <c r="G88" s="133">
        <f aca="true" t="shared" si="40" ref="G88:G156">H88+J88</f>
        <v>0</v>
      </c>
      <c r="H88" s="5"/>
      <c r="I88" s="4"/>
      <c r="J88" s="34"/>
      <c r="K88" s="8"/>
      <c r="L88" s="3"/>
      <c r="M88" s="3"/>
      <c r="N88" s="11"/>
      <c r="O88" s="9"/>
      <c r="P88" s="4"/>
      <c r="Q88" s="4"/>
      <c r="R88" s="10"/>
      <c r="S88" s="9"/>
      <c r="T88" s="4"/>
      <c r="U88" s="4"/>
      <c r="V88" s="10"/>
    </row>
    <row r="89" spans="1:22" ht="12.75">
      <c r="A89" s="89">
        <v>83</v>
      </c>
      <c r="B89" s="86" t="s">
        <v>15</v>
      </c>
      <c r="C89" s="9">
        <f t="shared" si="32"/>
        <v>0</v>
      </c>
      <c r="D89" s="4">
        <f t="shared" si="37"/>
        <v>0</v>
      </c>
      <c r="E89" s="4">
        <f t="shared" si="38"/>
        <v>0</v>
      </c>
      <c r="F89" s="10">
        <f aca="true" t="shared" si="41" ref="F89:F98">J89+N89+R89+V89</f>
        <v>0</v>
      </c>
      <c r="G89" s="131">
        <f t="shared" si="40"/>
        <v>0</v>
      </c>
      <c r="H89" s="4"/>
      <c r="I89" s="4"/>
      <c r="J89" s="59"/>
      <c r="K89" s="8">
        <f aca="true" t="shared" si="42" ref="K89:K96">L89+N89</f>
        <v>0</v>
      </c>
      <c r="L89" s="3"/>
      <c r="M89" s="3"/>
      <c r="N89" s="11"/>
      <c r="O89" s="9"/>
      <c r="P89" s="4"/>
      <c r="Q89" s="4"/>
      <c r="R89" s="10"/>
      <c r="S89" s="9">
        <f t="shared" si="36"/>
        <v>0</v>
      </c>
      <c r="T89" s="4"/>
      <c r="U89" s="4"/>
      <c r="V89" s="10"/>
    </row>
    <row r="90" spans="1:22" ht="12.75">
      <c r="A90" s="89">
        <f t="shared" si="31"/>
        <v>84</v>
      </c>
      <c r="B90" s="86" t="s">
        <v>16</v>
      </c>
      <c r="C90" s="9">
        <f t="shared" si="32"/>
        <v>-3.8</v>
      </c>
      <c r="D90" s="4">
        <f t="shared" si="37"/>
        <v>-3.8</v>
      </c>
      <c r="E90" s="4">
        <f t="shared" si="38"/>
        <v>-1.6</v>
      </c>
      <c r="F90" s="10">
        <f t="shared" si="41"/>
        <v>0</v>
      </c>
      <c r="G90" s="164">
        <v>-2.8</v>
      </c>
      <c r="H90" s="165">
        <v>-2.8</v>
      </c>
      <c r="I90" s="165">
        <v>-1.6</v>
      </c>
      <c r="J90" s="59"/>
      <c r="K90" s="8">
        <f t="shared" si="42"/>
        <v>0</v>
      </c>
      <c r="L90" s="3"/>
      <c r="M90" s="3"/>
      <c r="N90" s="11"/>
      <c r="O90" s="9"/>
      <c r="P90" s="4"/>
      <c r="Q90" s="4"/>
      <c r="R90" s="10"/>
      <c r="S90" s="9">
        <v>-1</v>
      </c>
      <c r="T90" s="4">
        <v>-1</v>
      </c>
      <c r="U90" s="4"/>
      <c r="V90" s="10"/>
    </row>
    <row r="91" spans="1:22" ht="12.75">
      <c r="A91" s="89">
        <f t="shared" si="31"/>
        <v>85</v>
      </c>
      <c r="B91" s="86" t="s">
        <v>17</v>
      </c>
      <c r="C91" s="9">
        <f t="shared" si="32"/>
        <v>1</v>
      </c>
      <c r="D91" s="4">
        <f t="shared" si="37"/>
        <v>1</v>
      </c>
      <c r="E91" s="4">
        <f t="shared" si="38"/>
        <v>0</v>
      </c>
      <c r="F91" s="10">
        <f t="shared" si="41"/>
        <v>0</v>
      </c>
      <c r="G91" s="164">
        <v>1</v>
      </c>
      <c r="H91" s="165">
        <v>1</v>
      </c>
      <c r="I91" s="165"/>
      <c r="J91" s="59"/>
      <c r="K91" s="8">
        <f t="shared" si="42"/>
        <v>0</v>
      </c>
      <c r="L91" s="3"/>
      <c r="M91" s="3"/>
      <c r="N91" s="11"/>
      <c r="O91" s="9"/>
      <c r="P91" s="4"/>
      <c r="Q91" s="4"/>
      <c r="R91" s="10"/>
      <c r="S91" s="8">
        <f t="shared" si="36"/>
        <v>0</v>
      </c>
      <c r="T91" s="5"/>
      <c r="U91" s="5"/>
      <c r="V91" s="13"/>
    </row>
    <row r="92" spans="1:22" ht="12.75">
      <c r="A92" s="89">
        <f t="shared" si="31"/>
        <v>86</v>
      </c>
      <c r="B92" s="86" t="s">
        <v>19</v>
      </c>
      <c r="C92" s="9">
        <f t="shared" si="32"/>
        <v>0</v>
      </c>
      <c r="D92" s="4">
        <f t="shared" si="37"/>
        <v>0</v>
      </c>
      <c r="E92" s="4">
        <f t="shared" si="38"/>
        <v>0</v>
      </c>
      <c r="F92" s="10">
        <f t="shared" si="41"/>
        <v>0</v>
      </c>
      <c r="G92" s="131">
        <f t="shared" si="40"/>
        <v>0</v>
      </c>
      <c r="H92" s="4"/>
      <c r="I92" s="4"/>
      <c r="J92" s="59"/>
      <c r="K92" s="8">
        <f t="shared" si="42"/>
        <v>0</v>
      </c>
      <c r="L92" s="3"/>
      <c r="M92" s="3"/>
      <c r="N92" s="11"/>
      <c r="O92" s="9"/>
      <c r="P92" s="4"/>
      <c r="Q92" s="4"/>
      <c r="R92" s="10"/>
      <c r="S92" s="8">
        <f t="shared" si="36"/>
        <v>0</v>
      </c>
      <c r="T92" s="5"/>
      <c r="U92" s="5"/>
      <c r="V92" s="13"/>
    </row>
    <row r="93" spans="1:22" ht="12.75">
      <c r="A93" s="89">
        <f t="shared" si="31"/>
        <v>87</v>
      </c>
      <c r="B93" s="86" t="s">
        <v>18</v>
      </c>
      <c r="C93" s="9">
        <f t="shared" si="32"/>
        <v>0</v>
      </c>
      <c r="D93" s="4">
        <f t="shared" si="37"/>
        <v>0</v>
      </c>
      <c r="E93" s="4">
        <f t="shared" si="38"/>
        <v>0</v>
      </c>
      <c r="F93" s="10">
        <f t="shared" si="41"/>
        <v>0</v>
      </c>
      <c r="G93" s="131">
        <f t="shared" si="40"/>
        <v>0</v>
      </c>
      <c r="H93" s="4"/>
      <c r="I93" s="4"/>
      <c r="J93" s="59"/>
      <c r="K93" s="8">
        <f t="shared" si="42"/>
        <v>0</v>
      </c>
      <c r="L93" s="3"/>
      <c r="M93" s="3"/>
      <c r="N93" s="11"/>
      <c r="O93" s="9"/>
      <c r="P93" s="4"/>
      <c r="Q93" s="4"/>
      <c r="R93" s="10"/>
      <c r="S93" s="8">
        <f t="shared" si="36"/>
        <v>0</v>
      </c>
      <c r="T93" s="5"/>
      <c r="U93" s="5"/>
      <c r="V93" s="13"/>
    </row>
    <row r="94" spans="1:22" ht="12.75">
      <c r="A94" s="89">
        <f t="shared" si="31"/>
        <v>88</v>
      </c>
      <c r="B94" s="86" t="s">
        <v>20</v>
      </c>
      <c r="C94" s="9">
        <f t="shared" si="32"/>
        <v>0</v>
      </c>
      <c r="D94" s="4">
        <f t="shared" si="37"/>
        <v>0</v>
      </c>
      <c r="E94" s="4">
        <f t="shared" si="38"/>
        <v>0</v>
      </c>
      <c r="F94" s="10">
        <f t="shared" si="41"/>
        <v>0</v>
      </c>
      <c r="G94" s="131">
        <f t="shared" si="40"/>
        <v>0</v>
      </c>
      <c r="H94" s="4"/>
      <c r="I94" s="4"/>
      <c r="J94" s="59"/>
      <c r="K94" s="8">
        <f t="shared" si="42"/>
        <v>0</v>
      </c>
      <c r="L94" s="3"/>
      <c r="M94" s="3"/>
      <c r="N94" s="11"/>
      <c r="O94" s="9"/>
      <c r="P94" s="4"/>
      <c r="Q94" s="4"/>
      <c r="R94" s="10"/>
      <c r="S94" s="8">
        <f t="shared" si="36"/>
        <v>0</v>
      </c>
      <c r="T94" s="5"/>
      <c r="U94" s="5"/>
      <c r="V94" s="13"/>
    </row>
    <row r="95" spans="1:22" ht="12.75">
      <c r="A95" s="89">
        <v>89</v>
      </c>
      <c r="B95" s="86" t="s">
        <v>22</v>
      </c>
      <c r="C95" s="9">
        <f>G95+K95+O95+S95</f>
        <v>0</v>
      </c>
      <c r="D95" s="4">
        <f t="shared" si="37"/>
        <v>0</v>
      </c>
      <c r="E95" s="4">
        <f t="shared" si="38"/>
        <v>0</v>
      </c>
      <c r="F95" s="10">
        <f t="shared" si="41"/>
        <v>0</v>
      </c>
      <c r="G95" s="131">
        <f>H95+J95</f>
        <v>0</v>
      </c>
      <c r="H95" s="4"/>
      <c r="I95" s="4"/>
      <c r="J95" s="59"/>
      <c r="K95" s="8">
        <f t="shared" si="42"/>
        <v>0</v>
      </c>
      <c r="L95" s="3"/>
      <c r="M95" s="3"/>
      <c r="N95" s="11"/>
      <c r="O95" s="9"/>
      <c r="P95" s="4"/>
      <c r="Q95" s="4"/>
      <c r="R95" s="10"/>
      <c r="S95" s="8">
        <f t="shared" si="36"/>
        <v>0</v>
      </c>
      <c r="T95" s="5"/>
      <c r="U95" s="5"/>
      <c r="V95" s="13"/>
    </row>
    <row r="96" spans="1:22" ht="13.5" thickBot="1">
      <c r="A96" s="110">
        <f t="shared" si="31"/>
        <v>90</v>
      </c>
      <c r="B96" s="90" t="s">
        <v>23</v>
      </c>
      <c r="C96" s="14">
        <f>G96+K96+O96+S96</f>
        <v>18.4</v>
      </c>
      <c r="D96" s="18">
        <f t="shared" si="37"/>
        <v>18.4</v>
      </c>
      <c r="E96" s="18">
        <f t="shared" si="38"/>
        <v>0</v>
      </c>
      <c r="F96" s="20">
        <f t="shared" si="41"/>
        <v>0</v>
      </c>
      <c r="G96" s="132">
        <v>18.4</v>
      </c>
      <c r="H96" s="18">
        <v>18.4</v>
      </c>
      <c r="I96" s="18"/>
      <c r="J96" s="75"/>
      <c r="K96" s="23">
        <f t="shared" si="42"/>
        <v>0</v>
      </c>
      <c r="L96" s="21"/>
      <c r="M96" s="21"/>
      <c r="N96" s="22"/>
      <c r="O96" s="14"/>
      <c r="P96" s="18"/>
      <c r="Q96" s="18"/>
      <c r="R96" s="20"/>
      <c r="S96" s="23">
        <f t="shared" si="36"/>
        <v>0</v>
      </c>
      <c r="T96" s="15"/>
      <c r="U96" s="15"/>
      <c r="V96" s="43"/>
    </row>
    <row r="97" spans="1:22" ht="48.75" customHeight="1" thickBot="1">
      <c r="A97" s="107">
        <f t="shared" si="31"/>
        <v>91</v>
      </c>
      <c r="B97" s="83" t="s">
        <v>89</v>
      </c>
      <c r="C97" s="61">
        <f>G97+K97+O97+S97</f>
        <v>29.8</v>
      </c>
      <c r="D97" s="62">
        <f t="shared" si="37"/>
        <v>25.8</v>
      </c>
      <c r="E97" s="62">
        <f t="shared" si="38"/>
        <v>22.1</v>
      </c>
      <c r="F97" s="63">
        <f t="shared" si="41"/>
        <v>4</v>
      </c>
      <c r="G97" s="65">
        <f>G98+G108+SUM(G110:G123)+G125+G128+G129</f>
        <v>29.7</v>
      </c>
      <c r="H97" s="62">
        <f>H98+H108+SUM(H110:H123)+H125+H128+H129</f>
        <v>29.7</v>
      </c>
      <c r="I97" s="62">
        <f>I98+SUM(I108:I123)+I125+I128+I129</f>
        <v>6.9</v>
      </c>
      <c r="J97" s="65">
        <f>J98+SUM(J108:J123)+J125+J128+J129</f>
        <v>0</v>
      </c>
      <c r="K97" s="100"/>
      <c r="L97" s="101"/>
      <c r="M97" s="101"/>
      <c r="N97" s="82"/>
      <c r="O97" s="100"/>
      <c r="P97" s="101"/>
      <c r="Q97" s="101"/>
      <c r="R97" s="82"/>
      <c r="S97" s="64">
        <f>S98+SUM(S108:S123)+S125+S128+S129</f>
        <v>0.1</v>
      </c>
      <c r="T97" s="62">
        <f>T98+SUM(T108:T123)+T125+T128+T129</f>
        <v>-3.9</v>
      </c>
      <c r="U97" s="62">
        <f>U98+SUM(U108:U123)+U125+U128+U129</f>
        <v>15.2</v>
      </c>
      <c r="V97" s="66">
        <f>V98+SUM(V108:V123)+V125+V128+V129</f>
        <v>4</v>
      </c>
    </row>
    <row r="98" spans="1:22" ht="25.5" customHeight="1">
      <c r="A98" s="109">
        <f t="shared" si="31"/>
        <v>92</v>
      </c>
      <c r="B98" s="99" t="s">
        <v>63</v>
      </c>
      <c r="C98" s="29">
        <f t="shared" si="32"/>
        <v>-0.5</v>
      </c>
      <c r="D98" s="50">
        <f t="shared" si="37"/>
        <v>-0.5</v>
      </c>
      <c r="E98" s="50">
        <f t="shared" si="38"/>
        <v>5</v>
      </c>
      <c r="F98" s="30">
        <f t="shared" si="41"/>
        <v>0</v>
      </c>
      <c r="G98" s="67">
        <f>SUM(G99:G107)-G104-G101</f>
        <v>-0.5</v>
      </c>
      <c r="H98" s="50">
        <f>SUM(H99:H107)-H104-H101</f>
        <v>-0.5</v>
      </c>
      <c r="I98" s="50">
        <f aca="true" t="shared" si="43" ref="I98:V98">SUM(I99:I107)</f>
        <v>5</v>
      </c>
      <c r="J98" s="78">
        <f t="shared" si="43"/>
        <v>0</v>
      </c>
      <c r="K98" s="79">
        <f t="shared" si="43"/>
        <v>0</v>
      </c>
      <c r="L98" s="76">
        <f t="shared" si="43"/>
        <v>0</v>
      </c>
      <c r="M98" s="76">
        <f t="shared" si="43"/>
        <v>0</v>
      </c>
      <c r="N98" s="80">
        <f t="shared" si="43"/>
        <v>0</v>
      </c>
      <c r="O98" s="79">
        <f t="shared" si="43"/>
        <v>0</v>
      </c>
      <c r="P98" s="76">
        <f t="shared" si="43"/>
        <v>0</v>
      </c>
      <c r="Q98" s="76">
        <f t="shared" si="43"/>
        <v>0</v>
      </c>
      <c r="R98" s="80">
        <f t="shared" si="43"/>
        <v>0</v>
      </c>
      <c r="S98" s="79">
        <f t="shared" si="43"/>
        <v>0</v>
      </c>
      <c r="T98" s="76">
        <f t="shared" si="43"/>
        <v>0</v>
      </c>
      <c r="U98" s="76">
        <f t="shared" si="43"/>
        <v>0</v>
      </c>
      <c r="V98" s="80">
        <f t="shared" si="43"/>
        <v>0</v>
      </c>
    </row>
    <row r="99" spans="1:22" ht="12.75">
      <c r="A99" s="89">
        <f t="shared" si="31"/>
        <v>93</v>
      </c>
      <c r="B99" s="87" t="s">
        <v>131</v>
      </c>
      <c r="C99" s="12">
        <f t="shared" si="32"/>
        <v>0</v>
      </c>
      <c r="D99" s="3">
        <f t="shared" si="37"/>
        <v>0</v>
      </c>
      <c r="E99" s="3">
        <f t="shared" si="38"/>
        <v>0</v>
      </c>
      <c r="F99" s="11">
        <f t="shared" si="39"/>
        <v>0</v>
      </c>
      <c r="G99" s="16">
        <f t="shared" si="40"/>
        <v>0</v>
      </c>
      <c r="H99" s="3"/>
      <c r="I99" s="3"/>
      <c r="J99" s="17"/>
      <c r="K99" s="8"/>
      <c r="L99" s="3"/>
      <c r="M99" s="3"/>
      <c r="N99" s="11"/>
      <c r="O99" s="8"/>
      <c r="P99" s="3"/>
      <c r="Q99" s="3"/>
      <c r="R99" s="11"/>
      <c r="S99" s="8"/>
      <c r="T99" s="3"/>
      <c r="U99" s="3"/>
      <c r="V99" s="11"/>
    </row>
    <row r="100" spans="1:22" ht="12.75">
      <c r="A100" s="89">
        <f t="shared" si="31"/>
        <v>94</v>
      </c>
      <c r="B100" s="87" t="s">
        <v>132</v>
      </c>
      <c r="C100" s="12">
        <f t="shared" si="32"/>
        <v>0</v>
      </c>
      <c r="D100" s="3">
        <f t="shared" si="37"/>
        <v>0</v>
      </c>
      <c r="E100" s="3">
        <f t="shared" si="38"/>
        <v>0</v>
      </c>
      <c r="F100" s="11">
        <f t="shared" si="39"/>
        <v>0</v>
      </c>
      <c r="G100" s="16">
        <f t="shared" si="40"/>
        <v>0</v>
      </c>
      <c r="H100" s="3"/>
      <c r="I100" s="3"/>
      <c r="J100" s="17"/>
      <c r="K100" s="8"/>
      <c r="L100" s="3"/>
      <c r="M100" s="3"/>
      <c r="N100" s="11"/>
      <c r="O100" s="8"/>
      <c r="P100" s="3"/>
      <c r="Q100" s="3"/>
      <c r="R100" s="11"/>
      <c r="S100" s="8"/>
      <c r="T100" s="3"/>
      <c r="U100" s="3"/>
      <c r="V100" s="11"/>
    </row>
    <row r="101" spans="1:22" ht="12.75">
      <c r="A101" s="89">
        <v>95</v>
      </c>
      <c r="B101" s="87" t="s">
        <v>133</v>
      </c>
      <c r="C101" s="12">
        <f t="shared" si="32"/>
        <v>0</v>
      </c>
      <c r="D101" s="3">
        <f t="shared" si="37"/>
        <v>0</v>
      </c>
      <c r="E101" s="3"/>
      <c r="F101" s="11"/>
      <c r="G101" s="16">
        <f t="shared" si="40"/>
        <v>0</v>
      </c>
      <c r="H101" s="3"/>
      <c r="I101" s="3"/>
      <c r="J101" s="17"/>
      <c r="K101" s="8"/>
      <c r="L101" s="3"/>
      <c r="M101" s="3"/>
      <c r="N101" s="11"/>
      <c r="O101" s="8"/>
      <c r="P101" s="3"/>
      <c r="Q101" s="3"/>
      <c r="R101" s="11"/>
      <c r="S101" s="8"/>
      <c r="T101" s="3"/>
      <c r="U101" s="3"/>
      <c r="V101" s="11"/>
    </row>
    <row r="102" spans="1:22" ht="12.75">
      <c r="A102" s="89">
        <v>96</v>
      </c>
      <c r="B102" s="87" t="s">
        <v>134</v>
      </c>
      <c r="C102" s="12">
        <f t="shared" si="32"/>
        <v>0</v>
      </c>
      <c r="D102" s="3">
        <f t="shared" si="37"/>
        <v>0</v>
      </c>
      <c r="E102" s="3"/>
      <c r="F102" s="11"/>
      <c r="G102" s="16">
        <f t="shared" si="40"/>
        <v>0</v>
      </c>
      <c r="H102" s="3"/>
      <c r="I102" s="3"/>
      <c r="J102" s="17"/>
      <c r="K102" s="8"/>
      <c r="L102" s="3"/>
      <c r="M102" s="3"/>
      <c r="N102" s="11"/>
      <c r="O102" s="8"/>
      <c r="P102" s="3"/>
      <c r="Q102" s="3"/>
      <c r="R102" s="11"/>
      <c r="S102" s="8"/>
      <c r="T102" s="3"/>
      <c r="U102" s="3"/>
      <c r="V102" s="11"/>
    </row>
    <row r="103" spans="1:22" ht="12.75">
      <c r="A103" s="89">
        <v>97</v>
      </c>
      <c r="B103" s="87" t="s">
        <v>135</v>
      </c>
      <c r="C103" s="12">
        <f t="shared" si="32"/>
        <v>0</v>
      </c>
      <c r="D103" s="3">
        <f t="shared" si="37"/>
        <v>0</v>
      </c>
      <c r="E103" s="3">
        <f t="shared" si="38"/>
        <v>0</v>
      </c>
      <c r="F103" s="11">
        <f t="shared" si="39"/>
        <v>0</v>
      </c>
      <c r="G103" s="16">
        <f t="shared" si="40"/>
        <v>0</v>
      </c>
      <c r="H103" s="3"/>
      <c r="I103" s="3"/>
      <c r="J103" s="17"/>
      <c r="K103" s="8"/>
      <c r="L103" s="3"/>
      <c r="M103" s="3"/>
      <c r="N103" s="11"/>
      <c r="O103" s="8"/>
      <c r="P103" s="3"/>
      <c r="Q103" s="3"/>
      <c r="R103" s="11"/>
      <c r="S103" s="8"/>
      <c r="T103" s="3"/>
      <c r="U103" s="3"/>
      <c r="V103" s="11"/>
    </row>
    <row r="104" spans="1:22" ht="12.75">
      <c r="A104" s="89">
        <f t="shared" si="31"/>
        <v>98</v>
      </c>
      <c r="B104" s="87" t="s">
        <v>136</v>
      </c>
      <c r="C104" s="12">
        <f t="shared" si="32"/>
        <v>0</v>
      </c>
      <c r="D104" s="3">
        <f t="shared" si="37"/>
        <v>0</v>
      </c>
      <c r="E104" s="3"/>
      <c r="F104" s="11"/>
      <c r="G104" s="16">
        <f t="shared" si="40"/>
        <v>0</v>
      </c>
      <c r="H104" s="3"/>
      <c r="I104" s="3"/>
      <c r="J104" s="17"/>
      <c r="K104" s="8"/>
      <c r="L104" s="3"/>
      <c r="M104" s="3"/>
      <c r="N104" s="11"/>
      <c r="O104" s="8"/>
      <c r="P104" s="3"/>
      <c r="Q104" s="3"/>
      <c r="R104" s="11"/>
      <c r="S104" s="8"/>
      <c r="T104" s="3"/>
      <c r="U104" s="3"/>
      <c r="V104" s="11"/>
    </row>
    <row r="105" spans="1:22" ht="12.75">
      <c r="A105" s="89">
        <f t="shared" si="31"/>
        <v>99</v>
      </c>
      <c r="B105" s="87" t="s">
        <v>137</v>
      </c>
      <c r="C105" s="12">
        <f t="shared" si="32"/>
        <v>-9</v>
      </c>
      <c r="D105" s="3">
        <f t="shared" si="37"/>
        <v>-9</v>
      </c>
      <c r="E105" s="3">
        <f t="shared" si="38"/>
        <v>0</v>
      </c>
      <c r="F105" s="11"/>
      <c r="G105" s="168">
        <v>-9</v>
      </c>
      <c r="H105" s="163">
        <v>-9</v>
      </c>
      <c r="I105" s="3"/>
      <c r="J105" s="17"/>
      <c r="K105" s="8"/>
      <c r="L105" s="3"/>
      <c r="M105" s="3"/>
      <c r="N105" s="11"/>
      <c r="O105" s="8"/>
      <c r="P105" s="3"/>
      <c r="Q105" s="3"/>
      <c r="R105" s="11"/>
      <c r="S105" s="8"/>
      <c r="T105" s="3"/>
      <c r="U105" s="3"/>
      <c r="V105" s="11"/>
    </row>
    <row r="106" spans="1:22" ht="12.75">
      <c r="A106" s="89">
        <v>100</v>
      </c>
      <c r="B106" s="87" t="s">
        <v>138</v>
      </c>
      <c r="C106" s="12">
        <f t="shared" si="32"/>
        <v>0</v>
      </c>
      <c r="D106" s="3">
        <f t="shared" si="37"/>
        <v>0</v>
      </c>
      <c r="E106" s="3"/>
      <c r="F106" s="11"/>
      <c r="G106" s="16">
        <f t="shared" si="40"/>
        <v>0</v>
      </c>
      <c r="H106" s="3"/>
      <c r="I106" s="3"/>
      <c r="J106" s="17"/>
      <c r="K106" s="8"/>
      <c r="L106" s="3"/>
      <c r="M106" s="3"/>
      <c r="N106" s="11"/>
      <c r="O106" s="8"/>
      <c r="P106" s="3"/>
      <c r="Q106" s="3"/>
      <c r="R106" s="11"/>
      <c r="S106" s="8"/>
      <c r="T106" s="3"/>
      <c r="U106" s="3"/>
      <c r="V106" s="11"/>
    </row>
    <row r="107" spans="1:22" ht="12.75">
      <c r="A107" s="89">
        <v>101</v>
      </c>
      <c r="B107" s="87" t="s">
        <v>139</v>
      </c>
      <c r="C107" s="12">
        <f t="shared" si="32"/>
        <v>8.5</v>
      </c>
      <c r="D107" s="3">
        <f t="shared" si="37"/>
        <v>8.5</v>
      </c>
      <c r="E107" s="3">
        <f t="shared" si="38"/>
        <v>5</v>
      </c>
      <c r="F107" s="11"/>
      <c r="G107" s="16">
        <v>8.5</v>
      </c>
      <c r="H107" s="3">
        <v>8.5</v>
      </c>
      <c r="I107" s="3">
        <v>5</v>
      </c>
      <c r="J107" s="17"/>
      <c r="K107" s="8"/>
      <c r="L107" s="3"/>
      <c r="M107" s="3"/>
      <c r="N107" s="11"/>
      <c r="O107" s="8"/>
      <c r="P107" s="3"/>
      <c r="Q107" s="3"/>
      <c r="R107" s="11"/>
      <c r="S107" s="8"/>
      <c r="T107" s="3"/>
      <c r="U107" s="3"/>
      <c r="V107" s="11"/>
    </row>
    <row r="108" spans="1:22" ht="12.75">
      <c r="A108" s="89">
        <f t="shared" si="31"/>
        <v>102</v>
      </c>
      <c r="B108" s="86" t="s">
        <v>40</v>
      </c>
      <c r="C108" s="9">
        <f t="shared" si="32"/>
        <v>0</v>
      </c>
      <c r="D108" s="4">
        <f t="shared" si="37"/>
        <v>0</v>
      </c>
      <c r="E108" s="4">
        <f t="shared" si="38"/>
        <v>0</v>
      </c>
      <c r="F108" s="10">
        <f t="shared" si="39"/>
        <v>0</v>
      </c>
      <c r="G108" s="49">
        <f t="shared" si="40"/>
        <v>0</v>
      </c>
      <c r="H108" s="4"/>
      <c r="I108" s="4"/>
      <c r="J108" s="34"/>
      <c r="K108" s="8"/>
      <c r="L108" s="3"/>
      <c r="M108" s="3"/>
      <c r="N108" s="11"/>
      <c r="O108" s="8"/>
      <c r="P108" s="3"/>
      <c r="Q108" s="3"/>
      <c r="R108" s="11"/>
      <c r="S108" s="9">
        <f>T108+V108</f>
        <v>0</v>
      </c>
      <c r="T108" s="4"/>
      <c r="U108" s="4"/>
      <c r="V108" s="10"/>
    </row>
    <row r="109" spans="1:22" ht="12.75">
      <c r="A109" s="89">
        <v>103</v>
      </c>
      <c r="B109" s="85" t="s">
        <v>127</v>
      </c>
      <c r="C109" s="12">
        <f t="shared" si="32"/>
        <v>0</v>
      </c>
      <c r="D109" s="5">
        <f t="shared" si="37"/>
        <v>0</v>
      </c>
      <c r="E109" s="5"/>
      <c r="F109" s="13"/>
      <c r="G109" s="68">
        <f t="shared" si="40"/>
        <v>0</v>
      </c>
      <c r="H109" s="5"/>
      <c r="I109" s="4"/>
      <c r="J109" s="34"/>
      <c r="K109" s="8"/>
      <c r="L109" s="3"/>
      <c r="M109" s="3"/>
      <c r="N109" s="11"/>
      <c r="O109" s="8"/>
      <c r="P109" s="3"/>
      <c r="Q109" s="3"/>
      <c r="R109" s="11"/>
      <c r="S109" s="9"/>
      <c r="T109" s="4"/>
      <c r="U109" s="4"/>
      <c r="V109" s="10"/>
    </row>
    <row r="110" spans="1:22" ht="12.75">
      <c r="A110" s="89">
        <v>104</v>
      </c>
      <c r="B110" s="86" t="s">
        <v>41</v>
      </c>
      <c r="C110" s="9">
        <f t="shared" si="32"/>
        <v>7.2</v>
      </c>
      <c r="D110" s="4">
        <f t="shared" si="37"/>
        <v>3.2</v>
      </c>
      <c r="E110" s="4">
        <f t="shared" si="38"/>
        <v>15.2</v>
      </c>
      <c r="F110" s="10">
        <f t="shared" si="39"/>
        <v>4</v>
      </c>
      <c r="G110" s="131">
        <v>7.2</v>
      </c>
      <c r="H110" s="4">
        <v>7.2</v>
      </c>
      <c r="I110" s="4"/>
      <c r="J110" s="17"/>
      <c r="K110" s="8"/>
      <c r="L110" s="3"/>
      <c r="M110" s="3"/>
      <c r="N110" s="11"/>
      <c r="O110" s="8"/>
      <c r="P110" s="3"/>
      <c r="Q110" s="3"/>
      <c r="R110" s="11"/>
      <c r="S110" s="9">
        <f>T110+V110</f>
        <v>0</v>
      </c>
      <c r="T110" s="4">
        <v>-4</v>
      </c>
      <c r="U110" s="4">
        <v>15.2</v>
      </c>
      <c r="V110" s="10">
        <v>4</v>
      </c>
    </row>
    <row r="111" spans="1:22" ht="12.75">
      <c r="A111" s="89">
        <f t="shared" si="31"/>
        <v>105</v>
      </c>
      <c r="B111" s="86" t="s">
        <v>42</v>
      </c>
      <c r="C111" s="9">
        <f t="shared" si="32"/>
        <v>7.3</v>
      </c>
      <c r="D111" s="4">
        <f t="shared" si="37"/>
        <v>7.3</v>
      </c>
      <c r="E111" s="4">
        <f t="shared" si="38"/>
        <v>0</v>
      </c>
      <c r="F111" s="10">
        <f t="shared" si="39"/>
        <v>0</v>
      </c>
      <c r="G111" s="164">
        <v>7.3</v>
      </c>
      <c r="H111" s="165">
        <v>7.3</v>
      </c>
      <c r="I111" s="4"/>
      <c r="J111" s="17"/>
      <c r="K111" s="8"/>
      <c r="L111" s="3"/>
      <c r="M111" s="3"/>
      <c r="N111" s="11"/>
      <c r="O111" s="8"/>
      <c r="P111" s="3"/>
      <c r="Q111" s="3"/>
      <c r="R111" s="11"/>
      <c r="S111" s="9">
        <f>T111+V111</f>
        <v>0</v>
      </c>
      <c r="T111" s="4"/>
      <c r="U111" s="4"/>
      <c r="V111" s="10"/>
    </row>
    <row r="112" spans="1:22" ht="12.75">
      <c r="A112" s="89">
        <f t="shared" si="31"/>
        <v>106</v>
      </c>
      <c r="B112" s="86" t="s">
        <v>43</v>
      </c>
      <c r="C112" s="9">
        <f t="shared" si="32"/>
        <v>0</v>
      </c>
      <c r="D112" s="4">
        <f t="shared" si="37"/>
        <v>0</v>
      </c>
      <c r="E112" s="4">
        <f t="shared" si="38"/>
        <v>0</v>
      </c>
      <c r="F112" s="10">
        <f t="shared" si="39"/>
        <v>0</v>
      </c>
      <c r="G112" s="131">
        <f t="shared" si="40"/>
        <v>0</v>
      </c>
      <c r="H112" s="4"/>
      <c r="I112" s="4"/>
      <c r="J112" s="17"/>
      <c r="K112" s="8"/>
      <c r="L112" s="3"/>
      <c r="M112" s="3"/>
      <c r="N112" s="11"/>
      <c r="O112" s="8"/>
      <c r="P112" s="3"/>
      <c r="Q112" s="3"/>
      <c r="R112" s="11"/>
      <c r="S112" s="9"/>
      <c r="T112" s="4"/>
      <c r="U112" s="4"/>
      <c r="V112" s="10"/>
    </row>
    <row r="113" spans="1:22" ht="12.75">
      <c r="A113" s="89">
        <f>+A112+1</f>
        <v>107</v>
      </c>
      <c r="B113" s="86" t="s">
        <v>15</v>
      </c>
      <c r="C113" s="9">
        <f t="shared" si="32"/>
        <v>0.5</v>
      </c>
      <c r="D113" s="4">
        <f t="shared" si="37"/>
        <v>0.5</v>
      </c>
      <c r="E113" s="4">
        <f t="shared" si="38"/>
        <v>0</v>
      </c>
      <c r="F113" s="10">
        <f t="shared" si="39"/>
        <v>0</v>
      </c>
      <c r="G113" s="131">
        <v>0.5</v>
      </c>
      <c r="H113" s="4">
        <v>0.5</v>
      </c>
      <c r="I113" s="4"/>
      <c r="J113" s="59"/>
      <c r="K113" s="8">
        <f aca="true" t="shared" si="44" ref="K113:K122">L113+N113</f>
        <v>0</v>
      </c>
      <c r="L113" s="3"/>
      <c r="M113" s="3"/>
      <c r="N113" s="11"/>
      <c r="O113" s="8"/>
      <c r="P113" s="3"/>
      <c r="Q113" s="3"/>
      <c r="R113" s="11"/>
      <c r="S113" s="9">
        <f aca="true" t="shared" si="45" ref="S113:S122">T113+V113</f>
        <v>0</v>
      </c>
      <c r="T113" s="4"/>
      <c r="U113" s="5"/>
      <c r="V113" s="13"/>
    </row>
    <row r="114" spans="1:22" ht="12.75">
      <c r="A114" s="89">
        <f t="shared" si="31"/>
        <v>108</v>
      </c>
      <c r="B114" s="86" t="s">
        <v>16</v>
      </c>
      <c r="C114" s="9">
        <f t="shared" si="32"/>
        <v>1</v>
      </c>
      <c r="D114" s="4">
        <f t="shared" si="37"/>
        <v>1</v>
      </c>
      <c r="E114" s="4">
        <f t="shared" si="38"/>
        <v>1</v>
      </c>
      <c r="F114" s="10">
        <f t="shared" si="39"/>
        <v>0</v>
      </c>
      <c r="G114" s="164">
        <v>0.9</v>
      </c>
      <c r="H114" s="165">
        <v>0.9</v>
      </c>
      <c r="I114" s="165">
        <v>1</v>
      </c>
      <c r="J114" s="59"/>
      <c r="K114" s="8">
        <f t="shared" si="44"/>
        <v>0</v>
      </c>
      <c r="L114" s="3"/>
      <c r="M114" s="3"/>
      <c r="N114" s="11"/>
      <c r="O114" s="8"/>
      <c r="P114" s="3"/>
      <c r="Q114" s="3"/>
      <c r="R114" s="11"/>
      <c r="S114" s="9">
        <v>0.1</v>
      </c>
      <c r="T114" s="4">
        <v>0.1</v>
      </c>
      <c r="U114" s="5"/>
      <c r="V114" s="13"/>
    </row>
    <row r="115" spans="1:22" ht="12.75">
      <c r="A115" s="89">
        <f t="shared" si="31"/>
        <v>109</v>
      </c>
      <c r="B115" s="86" t="s">
        <v>17</v>
      </c>
      <c r="C115" s="9">
        <f t="shared" si="32"/>
        <v>4</v>
      </c>
      <c r="D115" s="4">
        <f t="shared" si="37"/>
        <v>4</v>
      </c>
      <c r="E115" s="4">
        <f t="shared" si="38"/>
        <v>0</v>
      </c>
      <c r="F115" s="10">
        <f t="shared" si="39"/>
        <v>0</v>
      </c>
      <c r="G115" s="131">
        <v>4</v>
      </c>
      <c r="H115" s="4">
        <v>4</v>
      </c>
      <c r="I115" s="4"/>
      <c r="J115" s="34"/>
      <c r="K115" s="8">
        <f t="shared" si="44"/>
        <v>0</v>
      </c>
      <c r="L115" s="3"/>
      <c r="M115" s="3"/>
      <c r="N115" s="11"/>
      <c r="O115" s="8"/>
      <c r="P115" s="3"/>
      <c r="Q115" s="3"/>
      <c r="R115" s="11"/>
      <c r="S115" s="9">
        <f t="shared" si="45"/>
        <v>0</v>
      </c>
      <c r="T115" s="4"/>
      <c r="U115" s="5"/>
      <c r="V115" s="13"/>
    </row>
    <row r="116" spans="1:22" ht="12.75">
      <c r="A116" s="89">
        <f t="shared" si="31"/>
        <v>110</v>
      </c>
      <c r="B116" s="86" t="s">
        <v>19</v>
      </c>
      <c r="C116" s="9">
        <f t="shared" si="32"/>
        <v>0</v>
      </c>
      <c r="D116" s="4">
        <f t="shared" si="37"/>
        <v>0</v>
      </c>
      <c r="E116" s="4">
        <f t="shared" si="38"/>
        <v>0</v>
      </c>
      <c r="F116" s="10">
        <f t="shared" si="39"/>
        <v>0</v>
      </c>
      <c r="G116" s="131">
        <f t="shared" si="40"/>
        <v>0</v>
      </c>
      <c r="H116" s="4"/>
      <c r="I116" s="4"/>
      <c r="J116" s="59"/>
      <c r="K116" s="8">
        <f t="shared" si="44"/>
        <v>0</v>
      </c>
      <c r="L116" s="3"/>
      <c r="M116" s="3"/>
      <c r="N116" s="11"/>
      <c r="O116" s="8"/>
      <c r="P116" s="3"/>
      <c r="Q116" s="3"/>
      <c r="R116" s="11"/>
      <c r="S116" s="9">
        <f t="shared" si="45"/>
        <v>0</v>
      </c>
      <c r="T116" s="4"/>
      <c r="U116" s="5"/>
      <c r="V116" s="13"/>
    </row>
    <row r="117" spans="1:22" ht="12.75">
      <c r="A117" s="89">
        <f t="shared" si="31"/>
        <v>111</v>
      </c>
      <c r="B117" s="86" t="s">
        <v>18</v>
      </c>
      <c r="C117" s="9">
        <f t="shared" si="32"/>
        <v>0</v>
      </c>
      <c r="D117" s="4">
        <f t="shared" si="37"/>
        <v>0</v>
      </c>
      <c r="E117" s="4">
        <f aca="true" t="shared" si="46" ref="E117:E128">I117+M117+Q117+U117</f>
        <v>0</v>
      </c>
      <c r="F117" s="10">
        <f t="shared" si="39"/>
        <v>0</v>
      </c>
      <c r="G117" s="131">
        <f t="shared" si="40"/>
        <v>0</v>
      </c>
      <c r="H117" s="4"/>
      <c r="I117" s="4"/>
      <c r="J117" s="59"/>
      <c r="K117" s="8">
        <f t="shared" si="44"/>
        <v>0</v>
      </c>
      <c r="L117" s="3"/>
      <c r="M117" s="3"/>
      <c r="N117" s="11"/>
      <c r="O117" s="8"/>
      <c r="P117" s="3"/>
      <c r="Q117" s="3"/>
      <c r="R117" s="11"/>
      <c r="S117" s="9">
        <f t="shared" si="45"/>
        <v>0</v>
      </c>
      <c r="T117" s="4"/>
      <c r="U117" s="5"/>
      <c r="V117" s="13"/>
    </row>
    <row r="118" spans="1:22" ht="12.75">
      <c r="A118" s="89">
        <f t="shared" si="31"/>
        <v>112</v>
      </c>
      <c r="B118" s="86" t="s">
        <v>20</v>
      </c>
      <c r="C118" s="9">
        <f t="shared" si="32"/>
        <v>0</v>
      </c>
      <c r="D118" s="4">
        <f t="shared" si="37"/>
        <v>0</v>
      </c>
      <c r="E118" s="4">
        <f t="shared" si="46"/>
        <v>0</v>
      </c>
      <c r="F118" s="10">
        <f t="shared" si="39"/>
        <v>0</v>
      </c>
      <c r="G118" s="131">
        <f t="shared" si="40"/>
        <v>0</v>
      </c>
      <c r="H118" s="4"/>
      <c r="I118" s="4"/>
      <c r="J118" s="59"/>
      <c r="K118" s="8">
        <f t="shared" si="44"/>
        <v>0</v>
      </c>
      <c r="L118" s="3"/>
      <c r="M118" s="3"/>
      <c r="N118" s="11"/>
      <c r="O118" s="8"/>
      <c r="P118" s="3"/>
      <c r="Q118" s="3"/>
      <c r="R118" s="11"/>
      <c r="S118" s="9">
        <f t="shared" si="45"/>
        <v>0</v>
      </c>
      <c r="T118" s="4"/>
      <c r="U118" s="5"/>
      <c r="V118" s="13"/>
    </row>
    <row r="119" spans="1:22" ht="12.75">
      <c r="A119" s="89">
        <f t="shared" si="31"/>
        <v>113</v>
      </c>
      <c r="B119" s="86" t="s">
        <v>21</v>
      </c>
      <c r="C119" s="9">
        <f t="shared" si="32"/>
        <v>1.8</v>
      </c>
      <c r="D119" s="4">
        <f t="shared" si="37"/>
        <v>1.8</v>
      </c>
      <c r="E119" s="4">
        <f t="shared" si="46"/>
        <v>0</v>
      </c>
      <c r="F119" s="10">
        <f t="shared" si="39"/>
        <v>0</v>
      </c>
      <c r="G119" s="131">
        <v>1.8</v>
      </c>
      <c r="H119" s="4">
        <v>1.8</v>
      </c>
      <c r="I119" s="4"/>
      <c r="J119" s="59"/>
      <c r="K119" s="8">
        <f t="shared" si="44"/>
        <v>0</v>
      </c>
      <c r="L119" s="3"/>
      <c r="M119" s="3"/>
      <c r="N119" s="11"/>
      <c r="O119" s="8"/>
      <c r="P119" s="3"/>
      <c r="Q119" s="3"/>
      <c r="R119" s="11"/>
      <c r="S119" s="9">
        <f t="shared" si="45"/>
        <v>0</v>
      </c>
      <c r="T119" s="4"/>
      <c r="U119" s="5"/>
      <c r="V119" s="13"/>
    </row>
    <row r="120" spans="1:22" ht="12.75">
      <c r="A120" s="89">
        <f t="shared" si="31"/>
        <v>114</v>
      </c>
      <c r="B120" s="86" t="s">
        <v>22</v>
      </c>
      <c r="C120" s="9">
        <f t="shared" si="32"/>
        <v>0</v>
      </c>
      <c r="D120" s="4">
        <f t="shared" si="37"/>
        <v>0</v>
      </c>
      <c r="E120" s="4">
        <f t="shared" si="46"/>
        <v>0</v>
      </c>
      <c r="F120" s="10">
        <f t="shared" si="39"/>
        <v>0</v>
      </c>
      <c r="G120" s="131">
        <f t="shared" si="40"/>
        <v>0</v>
      </c>
      <c r="H120" s="4"/>
      <c r="I120" s="4"/>
      <c r="J120" s="59"/>
      <c r="K120" s="8">
        <f t="shared" si="44"/>
        <v>0</v>
      </c>
      <c r="L120" s="3"/>
      <c r="M120" s="3"/>
      <c r="N120" s="11"/>
      <c r="O120" s="8"/>
      <c r="P120" s="3"/>
      <c r="Q120" s="3"/>
      <c r="R120" s="11"/>
      <c r="S120" s="9">
        <f t="shared" si="45"/>
        <v>0</v>
      </c>
      <c r="T120" s="4"/>
      <c r="U120" s="5"/>
      <c r="V120" s="13"/>
    </row>
    <row r="121" spans="1:22" ht="12.75">
      <c r="A121" s="89">
        <f t="shared" si="31"/>
        <v>115</v>
      </c>
      <c r="B121" s="86" t="s">
        <v>23</v>
      </c>
      <c r="C121" s="9">
        <f t="shared" si="32"/>
        <v>4.3</v>
      </c>
      <c r="D121" s="4">
        <f t="shared" si="37"/>
        <v>4.3</v>
      </c>
      <c r="E121" s="4">
        <f t="shared" si="46"/>
        <v>0</v>
      </c>
      <c r="F121" s="10">
        <f t="shared" si="39"/>
        <v>0</v>
      </c>
      <c r="G121" s="131">
        <v>4.3</v>
      </c>
      <c r="H121" s="4">
        <v>4.3</v>
      </c>
      <c r="I121" s="4"/>
      <c r="J121" s="59"/>
      <c r="K121" s="8">
        <f t="shared" si="44"/>
        <v>0</v>
      </c>
      <c r="L121" s="3"/>
      <c r="M121" s="3"/>
      <c r="N121" s="11"/>
      <c r="O121" s="8"/>
      <c r="P121" s="3"/>
      <c r="Q121" s="3"/>
      <c r="R121" s="11"/>
      <c r="S121" s="9">
        <f t="shared" si="45"/>
        <v>0</v>
      </c>
      <c r="T121" s="4"/>
      <c r="U121" s="5"/>
      <c r="V121" s="13"/>
    </row>
    <row r="122" spans="1:22" ht="12.75">
      <c r="A122" s="89">
        <f t="shared" si="31"/>
        <v>116</v>
      </c>
      <c r="B122" s="86" t="s">
        <v>24</v>
      </c>
      <c r="C122" s="9">
        <f t="shared" si="32"/>
        <v>0</v>
      </c>
      <c r="D122" s="4">
        <f t="shared" si="37"/>
        <v>0</v>
      </c>
      <c r="E122" s="4">
        <f t="shared" si="46"/>
        <v>0</v>
      </c>
      <c r="F122" s="10">
        <f t="shared" si="39"/>
        <v>0</v>
      </c>
      <c r="G122" s="49">
        <f t="shared" si="40"/>
        <v>0</v>
      </c>
      <c r="H122" s="4"/>
      <c r="I122" s="4"/>
      <c r="J122" s="59"/>
      <c r="K122" s="8">
        <f t="shared" si="44"/>
        <v>0</v>
      </c>
      <c r="L122" s="3"/>
      <c r="M122" s="3"/>
      <c r="N122" s="11"/>
      <c r="O122" s="8"/>
      <c r="P122" s="3"/>
      <c r="Q122" s="3"/>
      <c r="R122" s="11"/>
      <c r="S122" s="9">
        <f t="shared" si="45"/>
        <v>0</v>
      </c>
      <c r="T122" s="5"/>
      <c r="U122" s="5"/>
      <c r="V122" s="13"/>
    </row>
    <row r="123" spans="1:22" ht="12.75">
      <c r="A123" s="89">
        <f t="shared" si="31"/>
        <v>117</v>
      </c>
      <c r="B123" s="86" t="s">
        <v>52</v>
      </c>
      <c r="C123" s="9">
        <f t="shared" si="32"/>
        <v>0</v>
      </c>
      <c r="D123" s="4">
        <f t="shared" si="37"/>
        <v>0</v>
      </c>
      <c r="E123" s="4">
        <f t="shared" si="46"/>
        <v>0</v>
      </c>
      <c r="F123" s="10"/>
      <c r="G123" s="31">
        <f>G124</f>
        <v>0</v>
      </c>
      <c r="H123" s="4"/>
      <c r="I123" s="4"/>
      <c r="J123" s="53">
        <f aca="true" t="shared" si="47" ref="J123:S123">J124</f>
        <v>0</v>
      </c>
      <c r="K123" s="26">
        <f t="shared" si="47"/>
        <v>0</v>
      </c>
      <c r="L123" s="3">
        <f t="shared" si="47"/>
        <v>0</v>
      </c>
      <c r="M123" s="3">
        <f t="shared" si="47"/>
        <v>0</v>
      </c>
      <c r="N123" s="24">
        <f t="shared" si="47"/>
        <v>0</v>
      </c>
      <c r="O123" s="26">
        <f t="shared" si="47"/>
        <v>0</v>
      </c>
      <c r="P123" s="3">
        <f t="shared" si="47"/>
        <v>0</v>
      </c>
      <c r="Q123" s="3">
        <f t="shared" si="47"/>
        <v>0</v>
      </c>
      <c r="R123" s="24">
        <f t="shared" si="47"/>
        <v>0</v>
      </c>
      <c r="S123" s="26">
        <f t="shared" si="47"/>
        <v>0</v>
      </c>
      <c r="T123" s="3"/>
      <c r="U123" s="3"/>
      <c r="V123" s="24"/>
    </row>
    <row r="124" spans="1:22" ht="12.75">
      <c r="A124" s="89">
        <f t="shared" si="31"/>
        <v>118</v>
      </c>
      <c r="B124" s="86" t="s">
        <v>82</v>
      </c>
      <c r="C124" s="12">
        <f t="shared" si="32"/>
        <v>0</v>
      </c>
      <c r="D124" s="5">
        <f t="shared" si="37"/>
        <v>0</v>
      </c>
      <c r="E124" s="4">
        <f t="shared" si="46"/>
        <v>0</v>
      </c>
      <c r="F124" s="10"/>
      <c r="G124" s="53">
        <f t="shared" si="40"/>
        <v>0</v>
      </c>
      <c r="H124" s="5"/>
      <c r="I124" s="4"/>
      <c r="J124" s="53"/>
      <c r="K124" s="26"/>
      <c r="L124" s="3"/>
      <c r="M124" s="3"/>
      <c r="N124" s="24"/>
      <c r="O124" s="26"/>
      <c r="P124" s="3"/>
      <c r="Q124" s="3"/>
      <c r="R124" s="24"/>
      <c r="S124" s="25"/>
      <c r="T124" s="4"/>
      <c r="U124" s="4"/>
      <c r="V124" s="27"/>
    </row>
    <row r="125" spans="1:22" ht="12.75">
      <c r="A125" s="89">
        <f t="shared" si="31"/>
        <v>119</v>
      </c>
      <c r="B125" s="86" t="s">
        <v>51</v>
      </c>
      <c r="C125" s="9">
        <f t="shared" si="32"/>
        <v>0</v>
      </c>
      <c r="D125" s="4">
        <f t="shared" si="37"/>
        <v>0</v>
      </c>
      <c r="E125" s="4">
        <f t="shared" si="46"/>
        <v>0</v>
      </c>
      <c r="F125" s="10"/>
      <c r="G125" s="31">
        <f aca="true" t="shared" si="48" ref="G125:S125">G126+G127</f>
        <v>0</v>
      </c>
      <c r="H125" s="4"/>
      <c r="I125" s="3"/>
      <c r="J125" s="53">
        <f t="shared" si="48"/>
        <v>0</v>
      </c>
      <c r="K125" s="26">
        <f t="shared" si="48"/>
        <v>0</v>
      </c>
      <c r="L125" s="3">
        <f t="shared" si="48"/>
        <v>0</v>
      </c>
      <c r="M125" s="3">
        <f t="shared" si="48"/>
        <v>0</v>
      </c>
      <c r="N125" s="24">
        <f t="shared" si="48"/>
        <v>0</v>
      </c>
      <c r="O125" s="26">
        <f t="shared" si="48"/>
        <v>0</v>
      </c>
      <c r="P125" s="3">
        <f t="shared" si="48"/>
        <v>0</v>
      </c>
      <c r="Q125" s="3">
        <f t="shared" si="48"/>
        <v>0</v>
      </c>
      <c r="R125" s="24">
        <f t="shared" si="48"/>
        <v>0</v>
      </c>
      <c r="S125" s="26">
        <f t="shared" si="48"/>
        <v>0</v>
      </c>
      <c r="T125" s="3"/>
      <c r="U125" s="3"/>
      <c r="V125" s="24"/>
    </row>
    <row r="126" spans="1:22" ht="12.75">
      <c r="A126" s="89">
        <f t="shared" si="31"/>
        <v>120</v>
      </c>
      <c r="B126" s="85" t="s">
        <v>83</v>
      </c>
      <c r="C126" s="12">
        <f t="shared" si="32"/>
        <v>0</v>
      </c>
      <c r="D126" s="5">
        <f t="shared" si="37"/>
        <v>0</v>
      </c>
      <c r="E126" s="4">
        <f t="shared" si="46"/>
        <v>0</v>
      </c>
      <c r="F126" s="10"/>
      <c r="G126" s="16">
        <f t="shared" si="40"/>
        <v>0</v>
      </c>
      <c r="H126" s="5"/>
      <c r="I126" s="4"/>
      <c r="J126" s="17"/>
      <c r="K126" s="8"/>
      <c r="L126" s="3"/>
      <c r="M126" s="3"/>
      <c r="N126" s="11"/>
      <c r="O126" s="8"/>
      <c r="P126" s="3"/>
      <c r="Q126" s="3"/>
      <c r="R126" s="11"/>
      <c r="S126" s="9"/>
      <c r="T126" s="4"/>
      <c r="U126" s="4"/>
      <c r="V126" s="10"/>
    </row>
    <row r="127" spans="1:22" ht="12.75">
      <c r="A127" s="89">
        <f t="shared" si="31"/>
        <v>121</v>
      </c>
      <c r="B127" s="86" t="s">
        <v>84</v>
      </c>
      <c r="C127" s="12">
        <f t="shared" si="32"/>
        <v>0</v>
      </c>
      <c r="D127" s="5">
        <f t="shared" si="37"/>
        <v>0</v>
      </c>
      <c r="E127" s="4">
        <f t="shared" si="46"/>
        <v>0</v>
      </c>
      <c r="F127" s="10"/>
      <c r="G127" s="16">
        <f t="shared" si="40"/>
        <v>0</v>
      </c>
      <c r="H127" s="5"/>
      <c r="I127" s="4"/>
      <c r="J127" s="17"/>
      <c r="K127" s="8"/>
      <c r="L127" s="3"/>
      <c r="M127" s="3"/>
      <c r="N127" s="11"/>
      <c r="O127" s="8"/>
      <c r="P127" s="3"/>
      <c r="Q127" s="3"/>
      <c r="R127" s="11"/>
      <c r="S127" s="9"/>
      <c r="T127" s="4"/>
      <c r="U127" s="4"/>
      <c r="V127" s="10"/>
    </row>
    <row r="128" spans="1:22" ht="12.75">
      <c r="A128" s="89">
        <v>122</v>
      </c>
      <c r="B128" s="86" t="s">
        <v>118</v>
      </c>
      <c r="C128" s="9">
        <f>G128+K128+O128+S128</f>
        <v>3.8</v>
      </c>
      <c r="D128" s="4">
        <f>H128+L128+P128+T128</f>
        <v>3.8</v>
      </c>
      <c r="E128" s="4">
        <f t="shared" si="46"/>
        <v>0.9</v>
      </c>
      <c r="F128" s="10">
        <f>J128+N128+R128+V128</f>
        <v>0</v>
      </c>
      <c r="G128" s="131">
        <v>3.8</v>
      </c>
      <c r="H128" s="4">
        <v>3.8</v>
      </c>
      <c r="I128" s="4">
        <v>0.9</v>
      </c>
      <c r="J128" s="17"/>
      <c r="K128" s="8"/>
      <c r="L128" s="3"/>
      <c r="M128" s="3"/>
      <c r="N128" s="11"/>
      <c r="O128" s="8"/>
      <c r="P128" s="3"/>
      <c r="Q128" s="3"/>
      <c r="R128" s="11"/>
      <c r="S128" s="9">
        <f>T128+V128</f>
        <v>0</v>
      </c>
      <c r="T128" s="4"/>
      <c r="U128" s="4"/>
      <c r="V128" s="10"/>
    </row>
    <row r="129" spans="1:22" ht="13.5" thickBot="1">
      <c r="A129" s="110">
        <v>123</v>
      </c>
      <c r="B129" s="90" t="s">
        <v>119</v>
      </c>
      <c r="C129" s="14">
        <f>G129+K129+O129+S129</f>
        <v>0.4</v>
      </c>
      <c r="D129" s="18">
        <f>H129+L129+P129+T129</f>
        <v>0.4</v>
      </c>
      <c r="E129" s="18">
        <f>I129+M129+Q129+U129</f>
        <v>0</v>
      </c>
      <c r="F129" s="20">
        <f>J129+N129+R129+V129</f>
        <v>0</v>
      </c>
      <c r="G129" s="132">
        <v>0.4</v>
      </c>
      <c r="H129" s="18">
        <v>0.4</v>
      </c>
      <c r="I129" s="18"/>
      <c r="J129" s="55"/>
      <c r="K129" s="23"/>
      <c r="L129" s="21"/>
      <c r="M129" s="21"/>
      <c r="N129" s="22"/>
      <c r="O129" s="23"/>
      <c r="P129" s="21"/>
      <c r="Q129" s="21"/>
      <c r="R129" s="22"/>
      <c r="S129" s="14">
        <f>T129+V129</f>
        <v>0</v>
      </c>
      <c r="T129" s="18"/>
      <c r="U129" s="18"/>
      <c r="V129" s="20"/>
    </row>
    <row r="130" spans="1:22" ht="45.75" customHeight="1" thickBot="1">
      <c r="A130" s="107">
        <v>124</v>
      </c>
      <c r="B130" s="103" t="s">
        <v>85</v>
      </c>
      <c r="C130" s="61">
        <f t="shared" si="32"/>
        <v>-42.00000000000002</v>
      </c>
      <c r="D130" s="62">
        <f aca="true" t="shared" si="49" ref="D130:D138">H130+L130+P130+T130</f>
        <v>-42.00000000000002</v>
      </c>
      <c r="E130" s="62">
        <f aca="true" t="shared" si="50" ref="E130:E141">I130+M130+Q130+U130</f>
        <v>22.200000000000003</v>
      </c>
      <c r="F130" s="63">
        <f t="shared" si="39"/>
        <v>0</v>
      </c>
      <c r="G130" s="65">
        <f>G131+SUM(G142:G153)+G155+G158</f>
        <v>28.1</v>
      </c>
      <c r="H130" s="65">
        <f>H131+SUM(H142:H153)+H155+H158</f>
        <v>28.1</v>
      </c>
      <c r="I130" s="62">
        <f aca="true" t="shared" si="51" ref="I130:V130">I131+SUM(I142:I153)+I155+I158</f>
        <v>0</v>
      </c>
      <c r="J130" s="74">
        <f t="shared" si="51"/>
        <v>0</v>
      </c>
      <c r="K130" s="61">
        <f t="shared" si="51"/>
        <v>-70.10000000000002</v>
      </c>
      <c r="L130" s="62">
        <f t="shared" si="51"/>
        <v>-70.10000000000002</v>
      </c>
      <c r="M130" s="62">
        <f t="shared" si="51"/>
        <v>22.200000000000003</v>
      </c>
      <c r="N130" s="63">
        <f t="shared" si="51"/>
        <v>0</v>
      </c>
      <c r="O130" s="61">
        <f t="shared" si="51"/>
        <v>0</v>
      </c>
      <c r="P130" s="62">
        <f t="shared" si="51"/>
        <v>0</v>
      </c>
      <c r="Q130" s="62">
        <f t="shared" si="51"/>
        <v>0</v>
      </c>
      <c r="R130" s="63">
        <f t="shared" si="51"/>
        <v>0</v>
      </c>
      <c r="S130" s="61">
        <f t="shared" si="51"/>
        <v>0</v>
      </c>
      <c r="T130" s="62">
        <f t="shared" si="51"/>
        <v>0</v>
      </c>
      <c r="U130" s="62">
        <f t="shared" si="51"/>
        <v>0</v>
      </c>
      <c r="V130" s="63">
        <f t="shared" si="51"/>
        <v>0</v>
      </c>
    </row>
    <row r="131" spans="1:22" ht="12.75">
      <c r="A131" s="109">
        <f t="shared" si="31"/>
        <v>125</v>
      </c>
      <c r="B131" s="84" t="s">
        <v>44</v>
      </c>
      <c r="C131" s="57">
        <f t="shared" si="32"/>
        <v>-71.10000000000002</v>
      </c>
      <c r="D131" s="50">
        <f t="shared" si="49"/>
        <v>-71.10000000000002</v>
      </c>
      <c r="E131" s="50">
        <f t="shared" si="50"/>
        <v>0</v>
      </c>
      <c r="F131" s="58">
        <f t="shared" si="39"/>
        <v>0</v>
      </c>
      <c r="G131" s="71">
        <f>SUM(G132:G141)</f>
        <v>24.6</v>
      </c>
      <c r="H131" s="50">
        <f aca="true" t="shared" si="52" ref="H131:V131">SUM(H132:H141)</f>
        <v>24.6</v>
      </c>
      <c r="I131" s="50">
        <f t="shared" si="52"/>
        <v>0</v>
      </c>
      <c r="J131" s="71">
        <f t="shared" si="52"/>
        <v>0</v>
      </c>
      <c r="K131" s="29">
        <f t="shared" si="52"/>
        <v>-95.70000000000002</v>
      </c>
      <c r="L131" s="50">
        <f t="shared" si="52"/>
        <v>-95.70000000000002</v>
      </c>
      <c r="M131" s="50">
        <f t="shared" si="52"/>
        <v>0</v>
      </c>
      <c r="N131" s="80">
        <f t="shared" si="52"/>
        <v>0</v>
      </c>
      <c r="O131" s="79">
        <f t="shared" si="52"/>
        <v>0</v>
      </c>
      <c r="P131" s="76">
        <f t="shared" si="52"/>
        <v>0</v>
      </c>
      <c r="Q131" s="76">
        <f t="shared" si="52"/>
        <v>0</v>
      </c>
      <c r="R131" s="80">
        <f t="shared" si="52"/>
        <v>0</v>
      </c>
      <c r="S131" s="102">
        <f t="shared" si="52"/>
        <v>0</v>
      </c>
      <c r="T131" s="79"/>
      <c r="U131" s="76">
        <f t="shared" si="52"/>
        <v>0</v>
      </c>
      <c r="V131" s="80">
        <f t="shared" si="52"/>
        <v>0</v>
      </c>
    </row>
    <row r="132" spans="1:22" ht="12.75">
      <c r="A132" s="89">
        <f t="shared" si="31"/>
        <v>126</v>
      </c>
      <c r="B132" s="87" t="s">
        <v>45</v>
      </c>
      <c r="C132" s="12">
        <f t="shared" si="32"/>
        <v>87.8</v>
      </c>
      <c r="D132" s="3">
        <f t="shared" si="49"/>
        <v>87.8</v>
      </c>
      <c r="E132" s="4">
        <f t="shared" si="50"/>
        <v>0</v>
      </c>
      <c r="F132" s="10">
        <f t="shared" si="39"/>
        <v>0</v>
      </c>
      <c r="G132" s="16"/>
      <c r="H132" s="3"/>
      <c r="I132" s="3"/>
      <c r="J132" s="17"/>
      <c r="K132" s="8">
        <v>87.8</v>
      </c>
      <c r="L132" s="3">
        <v>87.8</v>
      </c>
      <c r="M132" s="3"/>
      <c r="N132" s="11"/>
      <c r="O132" s="8"/>
      <c r="P132" s="3"/>
      <c r="Q132" s="3"/>
      <c r="R132" s="11"/>
      <c r="S132" s="8"/>
      <c r="T132" s="3"/>
      <c r="U132" s="3"/>
      <c r="V132" s="11"/>
    </row>
    <row r="133" spans="1:22" ht="12.75">
      <c r="A133" s="89">
        <f t="shared" si="31"/>
        <v>127</v>
      </c>
      <c r="B133" s="87" t="s">
        <v>46</v>
      </c>
      <c r="C133" s="12">
        <f t="shared" si="32"/>
        <v>0</v>
      </c>
      <c r="D133" s="3">
        <f t="shared" si="49"/>
        <v>0</v>
      </c>
      <c r="E133" s="4">
        <f t="shared" si="50"/>
        <v>0</v>
      </c>
      <c r="F133" s="10">
        <f t="shared" si="39"/>
        <v>0</v>
      </c>
      <c r="G133" s="16"/>
      <c r="H133" s="3"/>
      <c r="I133" s="3"/>
      <c r="J133" s="17"/>
      <c r="K133" s="8">
        <f aca="true" t="shared" si="53" ref="K133:K141">L133+N133</f>
        <v>0</v>
      </c>
      <c r="L133" s="3"/>
      <c r="M133" s="3"/>
      <c r="N133" s="11"/>
      <c r="O133" s="8"/>
      <c r="P133" s="3"/>
      <c r="Q133" s="3"/>
      <c r="R133" s="11"/>
      <c r="S133" s="8"/>
      <c r="T133" s="3"/>
      <c r="U133" s="3"/>
      <c r="V133" s="11"/>
    </row>
    <row r="134" spans="1:22" ht="12.75">
      <c r="A134" s="89">
        <f t="shared" si="31"/>
        <v>128</v>
      </c>
      <c r="B134" s="87" t="s">
        <v>47</v>
      </c>
      <c r="C134" s="12">
        <f t="shared" si="32"/>
        <v>0</v>
      </c>
      <c r="D134" s="3">
        <f t="shared" si="49"/>
        <v>0</v>
      </c>
      <c r="E134" s="4">
        <f t="shared" si="50"/>
        <v>0</v>
      </c>
      <c r="F134" s="10">
        <f t="shared" si="39"/>
        <v>0</v>
      </c>
      <c r="G134" s="16"/>
      <c r="H134" s="3"/>
      <c r="I134" s="3"/>
      <c r="J134" s="17"/>
      <c r="K134" s="8">
        <f t="shared" si="53"/>
        <v>0</v>
      </c>
      <c r="L134" s="3"/>
      <c r="M134" s="3"/>
      <c r="N134" s="11"/>
      <c r="O134" s="8"/>
      <c r="P134" s="3"/>
      <c r="Q134" s="3"/>
      <c r="R134" s="11"/>
      <c r="S134" s="8"/>
      <c r="T134" s="3"/>
      <c r="U134" s="3"/>
      <c r="V134" s="11"/>
    </row>
    <row r="135" spans="1:22" ht="12.75">
      <c r="A135" s="89">
        <v>129</v>
      </c>
      <c r="B135" s="87" t="s">
        <v>48</v>
      </c>
      <c r="C135" s="12">
        <f t="shared" si="32"/>
        <v>24.6</v>
      </c>
      <c r="D135" s="3">
        <f t="shared" si="49"/>
        <v>24.6</v>
      </c>
      <c r="E135" s="4">
        <f t="shared" si="50"/>
        <v>0</v>
      </c>
      <c r="F135" s="10">
        <f t="shared" si="39"/>
        <v>0</v>
      </c>
      <c r="G135" s="16">
        <v>24.6</v>
      </c>
      <c r="H135" s="3">
        <v>24.6</v>
      </c>
      <c r="I135" s="3"/>
      <c r="J135" s="17"/>
      <c r="K135" s="8">
        <f t="shared" si="53"/>
        <v>0</v>
      </c>
      <c r="L135" s="3"/>
      <c r="M135" s="3"/>
      <c r="N135" s="11"/>
      <c r="O135" s="8"/>
      <c r="P135" s="3"/>
      <c r="Q135" s="3"/>
      <c r="R135" s="11"/>
      <c r="S135" s="8"/>
      <c r="T135" s="3"/>
      <c r="U135" s="3"/>
      <c r="V135" s="11"/>
    </row>
    <row r="136" spans="1:22" ht="12.75">
      <c r="A136" s="89">
        <f t="shared" si="31"/>
        <v>130</v>
      </c>
      <c r="B136" s="87" t="s">
        <v>49</v>
      </c>
      <c r="C136" s="12">
        <f t="shared" si="32"/>
        <v>-149.8</v>
      </c>
      <c r="D136" s="3">
        <f t="shared" si="49"/>
        <v>-149.8</v>
      </c>
      <c r="E136" s="4">
        <f t="shared" si="50"/>
        <v>0</v>
      </c>
      <c r="F136" s="10">
        <f t="shared" si="39"/>
        <v>0</v>
      </c>
      <c r="G136" s="16">
        <f t="shared" si="40"/>
        <v>0</v>
      </c>
      <c r="H136" s="3"/>
      <c r="I136" s="3"/>
      <c r="J136" s="17"/>
      <c r="K136" s="8">
        <v>-149.8</v>
      </c>
      <c r="L136" s="3">
        <v>-149.8</v>
      </c>
      <c r="M136" s="3"/>
      <c r="N136" s="11"/>
      <c r="O136" s="8"/>
      <c r="P136" s="3"/>
      <c r="Q136" s="3"/>
      <c r="R136" s="11"/>
      <c r="S136" s="8"/>
      <c r="T136" s="3"/>
      <c r="U136" s="3"/>
      <c r="V136" s="11"/>
    </row>
    <row r="137" spans="1:22" ht="12.75">
      <c r="A137" s="89">
        <f t="shared" si="31"/>
        <v>131</v>
      </c>
      <c r="B137" s="87" t="s">
        <v>50</v>
      </c>
      <c r="C137" s="12">
        <f t="shared" si="32"/>
        <v>-33.7</v>
      </c>
      <c r="D137" s="3">
        <f t="shared" si="49"/>
        <v>-33.7</v>
      </c>
      <c r="E137" s="4">
        <f t="shared" si="50"/>
        <v>0</v>
      </c>
      <c r="F137" s="10">
        <f t="shared" si="39"/>
        <v>0</v>
      </c>
      <c r="G137" s="16">
        <f t="shared" si="40"/>
        <v>0</v>
      </c>
      <c r="H137" s="3"/>
      <c r="I137" s="3"/>
      <c r="J137" s="17"/>
      <c r="K137" s="8">
        <v>-33.7</v>
      </c>
      <c r="L137" s="3">
        <v>-33.7</v>
      </c>
      <c r="M137" s="3"/>
      <c r="N137" s="11"/>
      <c r="O137" s="8"/>
      <c r="P137" s="3"/>
      <c r="Q137" s="3"/>
      <c r="R137" s="11"/>
      <c r="S137" s="8"/>
      <c r="T137" s="3"/>
      <c r="U137" s="3"/>
      <c r="V137" s="11"/>
    </row>
    <row r="138" spans="1:22" ht="12.75">
      <c r="A138" s="89">
        <f t="shared" si="31"/>
        <v>132</v>
      </c>
      <c r="B138" s="87" t="s">
        <v>56</v>
      </c>
      <c r="C138" s="12">
        <f t="shared" si="32"/>
        <v>0</v>
      </c>
      <c r="D138" s="3">
        <f t="shared" si="49"/>
        <v>0</v>
      </c>
      <c r="E138" s="4">
        <f t="shared" si="50"/>
        <v>0</v>
      </c>
      <c r="F138" s="10">
        <f t="shared" si="39"/>
        <v>0</v>
      </c>
      <c r="G138" s="16">
        <f t="shared" si="40"/>
        <v>0</v>
      </c>
      <c r="H138" s="3"/>
      <c r="I138" s="3"/>
      <c r="J138" s="17"/>
      <c r="K138" s="8">
        <f t="shared" si="53"/>
        <v>0</v>
      </c>
      <c r="L138" s="3"/>
      <c r="M138" s="3"/>
      <c r="N138" s="11"/>
      <c r="O138" s="8"/>
      <c r="P138" s="3"/>
      <c r="Q138" s="3"/>
      <c r="R138" s="11"/>
      <c r="S138" s="8"/>
      <c r="T138" s="3"/>
      <c r="U138" s="3"/>
      <c r="V138" s="11"/>
    </row>
    <row r="139" spans="1:22" ht="12.75">
      <c r="A139" s="89">
        <f t="shared" si="31"/>
        <v>133</v>
      </c>
      <c r="B139" s="87" t="s">
        <v>130</v>
      </c>
      <c r="C139" s="12">
        <f t="shared" si="32"/>
        <v>0</v>
      </c>
      <c r="D139" s="3">
        <f>H139+L139+P139+T139</f>
        <v>0</v>
      </c>
      <c r="E139" s="4">
        <f t="shared" si="50"/>
        <v>0</v>
      </c>
      <c r="F139" s="10">
        <f t="shared" si="39"/>
        <v>0</v>
      </c>
      <c r="G139" s="16">
        <f t="shared" si="40"/>
        <v>0</v>
      </c>
      <c r="H139" s="3"/>
      <c r="I139" s="3"/>
      <c r="J139" s="17"/>
      <c r="K139" s="8">
        <f t="shared" si="53"/>
        <v>0</v>
      </c>
      <c r="L139" s="3"/>
      <c r="M139" s="3"/>
      <c r="N139" s="11"/>
      <c r="O139" s="8"/>
      <c r="P139" s="3"/>
      <c r="Q139" s="3"/>
      <c r="R139" s="11"/>
      <c r="S139" s="8"/>
      <c r="T139" s="3"/>
      <c r="U139" s="3"/>
      <c r="V139" s="11"/>
    </row>
    <row r="140" spans="1:22" s="42" customFormat="1" ht="27" customHeight="1">
      <c r="A140" s="111">
        <f t="shared" si="31"/>
        <v>134</v>
      </c>
      <c r="B140" s="94" t="s">
        <v>122</v>
      </c>
      <c r="C140" s="35">
        <f t="shared" si="32"/>
        <v>0</v>
      </c>
      <c r="D140" s="36">
        <f>H140+L140+P140+T140</f>
        <v>0</v>
      </c>
      <c r="E140" s="37">
        <f t="shared" si="50"/>
        <v>0</v>
      </c>
      <c r="F140" s="38">
        <f t="shared" si="39"/>
        <v>0</v>
      </c>
      <c r="G140" s="69">
        <f t="shared" si="40"/>
        <v>0</v>
      </c>
      <c r="H140" s="36"/>
      <c r="I140" s="36"/>
      <c r="J140" s="54"/>
      <c r="K140" s="39">
        <f t="shared" si="53"/>
        <v>0</v>
      </c>
      <c r="L140" s="36"/>
      <c r="M140" s="36"/>
      <c r="N140" s="40"/>
      <c r="O140" s="39"/>
      <c r="P140" s="36"/>
      <c r="Q140" s="36"/>
      <c r="R140" s="40"/>
      <c r="S140" s="41">
        <f>T140+V140</f>
        <v>0</v>
      </c>
      <c r="T140" s="36"/>
      <c r="U140" s="36"/>
      <c r="V140" s="40"/>
    </row>
    <row r="141" spans="1:22" ht="12.75">
      <c r="A141" s="89">
        <f t="shared" si="31"/>
        <v>135</v>
      </c>
      <c r="B141" s="85" t="s">
        <v>53</v>
      </c>
      <c r="C141" s="12">
        <f t="shared" si="32"/>
        <v>0</v>
      </c>
      <c r="D141" s="3"/>
      <c r="E141" s="4">
        <f t="shared" si="50"/>
        <v>0</v>
      </c>
      <c r="F141" s="13">
        <f t="shared" si="39"/>
        <v>0</v>
      </c>
      <c r="G141" s="16">
        <f t="shared" si="40"/>
        <v>0</v>
      </c>
      <c r="H141" s="3"/>
      <c r="I141" s="3"/>
      <c r="J141" s="17"/>
      <c r="K141" s="8">
        <f t="shared" si="53"/>
        <v>0</v>
      </c>
      <c r="L141" s="3"/>
      <c r="M141" s="3"/>
      <c r="N141" s="11"/>
      <c r="O141" s="8"/>
      <c r="P141" s="3"/>
      <c r="Q141" s="3"/>
      <c r="R141" s="11"/>
      <c r="S141" s="8"/>
      <c r="T141" s="3"/>
      <c r="U141" s="3"/>
      <c r="V141" s="11"/>
    </row>
    <row r="142" spans="1:22" ht="12.75">
      <c r="A142" s="89">
        <f aca="true" t="shared" si="54" ref="A142:A190">+A141+1</f>
        <v>136</v>
      </c>
      <c r="B142" s="95" t="s">
        <v>72</v>
      </c>
      <c r="C142" s="9">
        <f t="shared" si="32"/>
        <v>6.9</v>
      </c>
      <c r="D142" s="4">
        <f aca="true" t="shared" si="55" ref="D142:E154">H142+L142+P142+T142</f>
        <v>6.9</v>
      </c>
      <c r="E142" s="4">
        <f aca="true" t="shared" si="56" ref="E142:E152">I142+M142+Q142+U142</f>
        <v>5.3</v>
      </c>
      <c r="F142" s="10">
        <f t="shared" si="39"/>
        <v>0</v>
      </c>
      <c r="G142" s="49">
        <f t="shared" si="40"/>
        <v>0</v>
      </c>
      <c r="H142" s="4"/>
      <c r="I142" s="4"/>
      <c r="J142" s="34"/>
      <c r="K142" s="9">
        <v>6.9</v>
      </c>
      <c r="L142" s="4">
        <v>6.9</v>
      </c>
      <c r="M142" s="4">
        <v>5.3</v>
      </c>
      <c r="N142" s="11"/>
      <c r="O142" s="8"/>
      <c r="P142" s="3"/>
      <c r="Q142" s="3"/>
      <c r="R142" s="11"/>
      <c r="S142" s="9">
        <f>T142+V142</f>
        <v>0</v>
      </c>
      <c r="T142" s="4"/>
      <c r="U142" s="4"/>
      <c r="V142" s="10"/>
    </row>
    <row r="143" spans="1:22" ht="12.75">
      <c r="A143" s="89">
        <f t="shared" si="54"/>
        <v>137</v>
      </c>
      <c r="B143" s="86" t="s">
        <v>15</v>
      </c>
      <c r="C143" s="9">
        <f t="shared" si="32"/>
        <v>0</v>
      </c>
      <c r="D143" s="4">
        <f t="shared" si="55"/>
        <v>0</v>
      </c>
      <c r="E143" s="4">
        <f t="shared" si="56"/>
        <v>1.8</v>
      </c>
      <c r="F143" s="10">
        <f t="shared" si="39"/>
        <v>0</v>
      </c>
      <c r="G143" s="49">
        <f t="shared" si="40"/>
        <v>0</v>
      </c>
      <c r="H143" s="5"/>
      <c r="I143" s="5"/>
      <c r="J143" s="59"/>
      <c r="K143" s="9"/>
      <c r="L143" s="4"/>
      <c r="M143" s="4">
        <v>1.8</v>
      </c>
      <c r="N143" s="13"/>
      <c r="O143" s="8"/>
      <c r="P143" s="3"/>
      <c r="Q143" s="3"/>
      <c r="R143" s="11"/>
      <c r="S143" s="8">
        <f aca="true" t="shared" si="57" ref="S143:S151">T143+V143</f>
        <v>0</v>
      </c>
      <c r="T143" s="3"/>
      <c r="U143" s="3"/>
      <c r="V143" s="11"/>
    </row>
    <row r="144" spans="1:22" ht="12.75">
      <c r="A144" s="89">
        <f t="shared" si="54"/>
        <v>138</v>
      </c>
      <c r="B144" s="86" t="s">
        <v>16</v>
      </c>
      <c r="C144" s="9">
        <f t="shared" si="32"/>
        <v>-7.4</v>
      </c>
      <c r="D144" s="4">
        <f t="shared" si="55"/>
        <v>-7.4</v>
      </c>
      <c r="E144" s="4">
        <f t="shared" si="56"/>
        <v>3.2</v>
      </c>
      <c r="F144" s="10">
        <f t="shared" si="39"/>
        <v>0</v>
      </c>
      <c r="G144" s="49"/>
      <c r="H144" s="5"/>
      <c r="I144" s="5"/>
      <c r="J144" s="59"/>
      <c r="K144" s="169">
        <v>-7.4</v>
      </c>
      <c r="L144" s="165">
        <v>-7.4</v>
      </c>
      <c r="M144" s="165">
        <v>3.2</v>
      </c>
      <c r="N144" s="170"/>
      <c r="O144" s="8"/>
      <c r="P144" s="3"/>
      <c r="Q144" s="3"/>
      <c r="R144" s="11"/>
      <c r="S144" s="8">
        <f t="shared" si="57"/>
        <v>0</v>
      </c>
      <c r="T144" s="3"/>
      <c r="U144" s="3"/>
      <c r="V144" s="11"/>
    </row>
    <row r="145" spans="1:22" ht="12.75">
      <c r="A145" s="89">
        <f t="shared" si="54"/>
        <v>139</v>
      </c>
      <c r="B145" s="86" t="s">
        <v>17</v>
      </c>
      <c r="C145" s="9">
        <f t="shared" si="32"/>
        <v>-5.6</v>
      </c>
      <c r="D145" s="4">
        <f t="shared" si="55"/>
        <v>-5.6</v>
      </c>
      <c r="E145" s="4">
        <f t="shared" si="56"/>
        <v>2.9</v>
      </c>
      <c r="F145" s="10">
        <f t="shared" si="39"/>
        <v>0</v>
      </c>
      <c r="G145" s="49">
        <f t="shared" si="40"/>
        <v>0</v>
      </c>
      <c r="H145" s="5"/>
      <c r="I145" s="5"/>
      <c r="J145" s="59"/>
      <c r="K145" s="9">
        <v>-5.6</v>
      </c>
      <c r="L145" s="4">
        <v>-5.6</v>
      </c>
      <c r="M145" s="4">
        <v>2.9</v>
      </c>
      <c r="N145" s="13"/>
      <c r="O145" s="8"/>
      <c r="P145" s="3"/>
      <c r="Q145" s="3"/>
      <c r="R145" s="11"/>
      <c r="S145" s="8">
        <f t="shared" si="57"/>
        <v>0</v>
      </c>
      <c r="T145" s="3"/>
      <c r="U145" s="3"/>
      <c r="V145" s="11"/>
    </row>
    <row r="146" spans="1:22" ht="12.75">
      <c r="A146" s="89">
        <f t="shared" si="54"/>
        <v>140</v>
      </c>
      <c r="B146" s="86" t="s">
        <v>19</v>
      </c>
      <c r="C146" s="9">
        <f t="shared" si="32"/>
        <v>-10.7</v>
      </c>
      <c r="D146" s="4">
        <f t="shared" si="55"/>
        <v>-10.7</v>
      </c>
      <c r="E146" s="4">
        <f t="shared" si="56"/>
        <v>-2.8</v>
      </c>
      <c r="F146" s="10">
        <f t="shared" si="39"/>
        <v>0</v>
      </c>
      <c r="G146" s="49">
        <f t="shared" si="40"/>
        <v>0</v>
      </c>
      <c r="H146" s="5"/>
      <c r="I146" s="5"/>
      <c r="J146" s="59"/>
      <c r="K146" s="9">
        <v>-10.7</v>
      </c>
      <c r="L146" s="4">
        <v>-10.7</v>
      </c>
      <c r="M146" s="4">
        <v>-2.8</v>
      </c>
      <c r="N146" s="13"/>
      <c r="O146" s="8"/>
      <c r="P146" s="3"/>
      <c r="Q146" s="3"/>
      <c r="R146" s="11"/>
      <c r="S146" s="8">
        <f t="shared" si="57"/>
        <v>0</v>
      </c>
      <c r="T146" s="3"/>
      <c r="U146" s="3"/>
      <c r="V146" s="11"/>
    </row>
    <row r="147" spans="1:22" ht="12.75">
      <c r="A147" s="89">
        <f t="shared" si="54"/>
        <v>141</v>
      </c>
      <c r="B147" s="86" t="s">
        <v>18</v>
      </c>
      <c r="C147" s="9">
        <f t="shared" si="32"/>
        <v>2.9</v>
      </c>
      <c r="D147" s="4">
        <f t="shared" si="55"/>
        <v>2.9</v>
      </c>
      <c r="E147" s="4">
        <f t="shared" si="56"/>
        <v>2.5</v>
      </c>
      <c r="F147" s="10">
        <f t="shared" si="39"/>
        <v>0</v>
      </c>
      <c r="G147" s="49">
        <f t="shared" si="40"/>
        <v>0</v>
      </c>
      <c r="H147" s="5"/>
      <c r="I147" s="5"/>
      <c r="J147" s="59"/>
      <c r="K147" s="9">
        <v>2.9</v>
      </c>
      <c r="L147" s="4">
        <v>2.9</v>
      </c>
      <c r="M147" s="4">
        <v>2.5</v>
      </c>
      <c r="N147" s="13"/>
      <c r="O147" s="8"/>
      <c r="P147" s="3"/>
      <c r="Q147" s="3"/>
      <c r="R147" s="11"/>
      <c r="S147" s="8">
        <f t="shared" si="57"/>
        <v>0</v>
      </c>
      <c r="T147" s="3"/>
      <c r="U147" s="3"/>
      <c r="V147" s="11"/>
    </row>
    <row r="148" spans="1:22" ht="12.75">
      <c r="A148" s="89">
        <f t="shared" si="54"/>
        <v>142</v>
      </c>
      <c r="B148" s="86" t="s">
        <v>20</v>
      </c>
      <c r="C148" s="9">
        <f t="shared" si="32"/>
        <v>-1.4</v>
      </c>
      <c r="D148" s="4">
        <f t="shared" si="55"/>
        <v>-1.4</v>
      </c>
      <c r="E148" s="4">
        <f t="shared" si="56"/>
        <v>1.9</v>
      </c>
      <c r="F148" s="10">
        <f t="shared" si="39"/>
        <v>0</v>
      </c>
      <c r="G148" s="49">
        <f t="shared" si="40"/>
        <v>0</v>
      </c>
      <c r="H148" s="5"/>
      <c r="I148" s="5"/>
      <c r="J148" s="59"/>
      <c r="K148" s="9">
        <v>-1.4</v>
      </c>
      <c r="L148" s="4">
        <v>-1.4</v>
      </c>
      <c r="M148" s="4">
        <v>1.9</v>
      </c>
      <c r="N148" s="13"/>
      <c r="O148" s="8"/>
      <c r="P148" s="3"/>
      <c r="Q148" s="3"/>
      <c r="R148" s="11"/>
      <c r="S148" s="8">
        <f t="shared" si="57"/>
        <v>0</v>
      </c>
      <c r="T148" s="3"/>
      <c r="U148" s="3"/>
      <c r="V148" s="11"/>
    </row>
    <row r="149" spans="1:22" ht="12.75">
      <c r="A149" s="89">
        <f t="shared" si="54"/>
        <v>143</v>
      </c>
      <c r="B149" s="86" t="s">
        <v>21</v>
      </c>
      <c r="C149" s="9">
        <f t="shared" si="32"/>
        <v>1</v>
      </c>
      <c r="D149" s="4">
        <f t="shared" si="55"/>
        <v>1</v>
      </c>
      <c r="E149" s="4">
        <f t="shared" si="56"/>
        <v>0.7</v>
      </c>
      <c r="F149" s="10">
        <f t="shared" si="39"/>
        <v>0</v>
      </c>
      <c r="G149" s="49">
        <f t="shared" si="40"/>
        <v>0</v>
      </c>
      <c r="H149" s="5"/>
      <c r="I149" s="5"/>
      <c r="J149" s="59"/>
      <c r="K149" s="9">
        <v>1</v>
      </c>
      <c r="L149" s="4">
        <v>1</v>
      </c>
      <c r="M149" s="4">
        <v>0.7</v>
      </c>
      <c r="N149" s="13"/>
      <c r="O149" s="8"/>
      <c r="P149" s="3"/>
      <c r="Q149" s="3"/>
      <c r="R149" s="11"/>
      <c r="S149" s="8">
        <f t="shared" si="57"/>
        <v>0</v>
      </c>
      <c r="T149" s="3"/>
      <c r="U149" s="3"/>
      <c r="V149" s="11"/>
    </row>
    <row r="150" spans="1:22" ht="12.75">
      <c r="A150" s="89">
        <f t="shared" si="54"/>
        <v>144</v>
      </c>
      <c r="B150" s="86" t="s">
        <v>22</v>
      </c>
      <c r="C150" s="9">
        <f>G150+K150+O150+S150</f>
        <v>-0.9</v>
      </c>
      <c r="D150" s="4">
        <f t="shared" si="55"/>
        <v>-0.9</v>
      </c>
      <c r="E150" s="4">
        <f t="shared" si="56"/>
        <v>2.3</v>
      </c>
      <c r="F150" s="10">
        <f t="shared" si="39"/>
        <v>0</v>
      </c>
      <c r="G150" s="49">
        <f t="shared" si="40"/>
        <v>0</v>
      </c>
      <c r="H150" s="5"/>
      <c r="I150" s="5"/>
      <c r="J150" s="59"/>
      <c r="K150" s="9">
        <v>-0.9</v>
      </c>
      <c r="L150" s="4">
        <v>-0.9</v>
      </c>
      <c r="M150" s="4">
        <v>2.3</v>
      </c>
      <c r="N150" s="13"/>
      <c r="O150" s="8"/>
      <c r="P150" s="3"/>
      <c r="Q150" s="3"/>
      <c r="R150" s="11"/>
      <c r="S150" s="8">
        <f t="shared" si="57"/>
        <v>0</v>
      </c>
      <c r="T150" s="3"/>
      <c r="U150" s="3"/>
      <c r="V150" s="11"/>
    </row>
    <row r="151" spans="1:22" ht="12.75">
      <c r="A151" s="89">
        <f t="shared" si="54"/>
        <v>145</v>
      </c>
      <c r="B151" s="86" t="s">
        <v>23</v>
      </c>
      <c r="C151" s="9">
        <f>G151+K151+O151+S151</f>
        <v>7.3</v>
      </c>
      <c r="D151" s="4">
        <f t="shared" si="55"/>
        <v>7.3</v>
      </c>
      <c r="E151" s="4">
        <f t="shared" si="56"/>
        <v>2.8</v>
      </c>
      <c r="F151" s="10">
        <f t="shared" si="39"/>
        <v>0</v>
      </c>
      <c r="G151" s="131">
        <v>3.5</v>
      </c>
      <c r="H151" s="5">
        <v>3.5</v>
      </c>
      <c r="I151" s="5"/>
      <c r="J151" s="59"/>
      <c r="K151" s="9">
        <v>3.8</v>
      </c>
      <c r="L151" s="4">
        <v>3.8</v>
      </c>
      <c r="M151" s="4">
        <v>2.8</v>
      </c>
      <c r="N151" s="13"/>
      <c r="O151" s="8"/>
      <c r="P151" s="3"/>
      <c r="Q151" s="3"/>
      <c r="R151" s="11"/>
      <c r="S151" s="8">
        <f t="shared" si="57"/>
        <v>0</v>
      </c>
      <c r="T151" s="3"/>
      <c r="U151" s="3"/>
      <c r="V151" s="11"/>
    </row>
    <row r="152" spans="1:22" ht="12.75">
      <c r="A152" s="89">
        <f t="shared" si="54"/>
        <v>146</v>
      </c>
      <c r="B152" s="86" t="s">
        <v>24</v>
      </c>
      <c r="C152" s="9">
        <f>G152+K152+O152+S152</f>
        <v>37</v>
      </c>
      <c r="D152" s="4">
        <f t="shared" si="55"/>
        <v>37</v>
      </c>
      <c r="E152" s="4">
        <f t="shared" si="56"/>
        <v>1.6</v>
      </c>
      <c r="F152" s="10">
        <f t="shared" si="39"/>
        <v>0</v>
      </c>
      <c r="G152" s="49">
        <f t="shared" si="40"/>
        <v>0</v>
      </c>
      <c r="H152" s="5"/>
      <c r="I152" s="5"/>
      <c r="J152" s="59"/>
      <c r="K152" s="9">
        <v>37</v>
      </c>
      <c r="L152" s="4">
        <v>37</v>
      </c>
      <c r="M152" s="4">
        <v>1.6</v>
      </c>
      <c r="N152" s="13"/>
      <c r="O152" s="8"/>
      <c r="P152" s="3"/>
      <c r="Q152" s="3"/>
      <c r="R152" s="11"/>
      <c r="S152" s="8"/>
      <c r="T152" s="3"/>
      <c r="U152" s="3"/>
      <c r="V152" s="11"/>
    </row>
    <row r="153" spans="1:22" ht="12.75">
      <c r="A153" s="89">
        <f t="shared" si="54"/>
        <v>147</v>
      </c>
      <c r="B153" s="86" t="s">
        <v>74</v>
      </c>
      <c r="C153" s="9">
        <f aca="true" t="shared" si="58" ref="C153:C192">G153+K153+O153+S153</f>
        <v>0</v>
      </c>
      <c r="D153" s="4">
        <f t="shared" si="55"/>
        <v>0</v>
      </c>
      <c r="E153" s="4">
        <f t="shared" si="55"/>
        <v>0</v>
      </c>
      <c r="F153" s="10"/>
      <c r="G153" s="53">
        <f>G154</f>
        <v>0</v>
      </c>
      <c r="H153" s="3">
        <f aca="true" t="shared" si="59" ref="H153:V153">H154</f>
        <v>0</v>
      </c>
      <c r="I153" s="3">
        <f t="shared" si="59"/>
        <v>0</v>
      </c>
      <c r="J153" s="53">
        <f t="shared" si="59"/>
        <v>0</v>
      </c>
      <c r="K153" s="25">
        <f>L153+N153</f>
        <v>0</v>
      </c>
      <c r="L153" s="4"/>
      <c r="M153" s="4"/>
      <c r="N153" s="24">
        <f t="shared" si="59"/>
        <v>0</v>
      </c>
      <c r="O153" s="26">
        <f t="shared" si="59"/>
        <v>0</v>
      </c>
      <c r="P153" s="3">
        <f t="shared" si="59"/>
        <v>0</v>
      </c>
      <c r="Q153" s="3">
        <f t="shared" si="59"/>
        <v>0</v>
      </c>
      <c r="R153" s="24">
        <f t="shared" si="59"/>
        <v>0</v>
      </c>
      <c r="S153" s="26">
        <f t="shared" si="59"/>
        <v>0</v>
      </c>
      <c r="T153" s="3">
        <f t="shared" si="59"/>
        <v>0</v>
      </c>
      <c r="U153" s="3">
        <f t="shared" si="59"/>
        <v>0</v>
      </c>
      <c r="V153" s="24">
        <f t="shared" si="59"/>
        <v>0</v>
      </c>
    </row>
    <row r="154" spans="1:22" ht="12.75">
      <c r="A154" s="89">
        <f t="shared" si="54"/>
        <v>148</v>
      </c>
      <c r="B154" s="85" t="s">
        <v>78</v>
      </c>
      <c r="C154" s="12">
        <f t="shared" si="58"/>
        <v>0</v>
      </c>
      <c r="D154" s="5">
        <f t="shared" si="55"/>
        <v>0</v>
      </c>
      <c r="E154" s="5">
        <f t="shared" si="55"/>
        <v>0</v>
      </c>
      <c r="F154" s="10"/>
      <c r="G154" s="53">
        <f t="shared" si="40"/>
        <v>0</v>
      </c>
      <c r="H154" s="4"/>
      <c r="I154" s="4"/>
      <c r="J154" s="31"/>
      <c r="K154" s="28">
        <f>L154+N154</f>
        <v>0</v>
      </c>
      <c r="L154" s="5"/>
      <c r="M154" s="5"/>
      <c r="N154" s="24"/>
      <c r="O154" s="26"/>
      <c r="P154" s="3"/>
      <c r="Q154" s="3"/>
      <c r="R154" s="24"/>
      <c r="S154" s="26"/>
      <c r="T154" s="3"/>
      <c r="U154" s="3"/>
      <c r="V154" s="24"/>
    </row>
    <row r="155" spans="1:22" ht="12.75">
      <c r="A155" s="89">
        <f t="shared" si="54"/>
        <v>149</v>
      </c>
      <c r="B155" s="86" t="s">
        <v>99</v>
      </c>
      <c r="C155" s="9">
        <f t="shared" si="58"/>
        <v>0</v>
      </c>
      <c r="D155" s="4">
        <f aca="true" t="shared" si="60" ref="D155:E159">H155+L155+P155+T155</f>
        <v>0</v>
      </c>
      <c r="E155" s="4">
        <f t="shared" si="60"/>
        <v>0</v>
      </c>
      <c r="F155" s="10">
        <f t="shared" si="39"/>
        <v>0</v>
      </c>
      <c r="G155" s="31">
        <f>G156+G157</f>
        <v>0</v>
      </c>
      <c r="H155" s="4">
        <f aca="true" t="shared" si="61" ref="H155:V155">H156+H157</f>
        <v>0</v>
      </c>
      <c r="I155" s="3">
        <f t="shared" si="61"/>
        <v>0</v>
      </c>
      <c r="J155" s="53">
        <f t="shared" si="61"/>
        <v>0</v>
      </c>
      <c r="K155" s="26">
        <f t="shared" si="61"/>
        <v>0</v>
      </c>
      <c r="L155" s="3">
        <f t="shared" si="61"/>
        <v>0</v>
      </c>
      <c r="M155" s="3">
        <f t="shared" si="61"/>
        <v>0</v>
      </c>
      <c r="N155" s="24">
        <f t="shared" si="61"/>
        <v>0</v>
      </c>
      <c r="O155" s="26">
        <f t="shared" si="61"/>
        <v>0</v>
      </c>
      <c r="P155" s="3">
        <f t="shared" si="61"/>
        <v>0</v>
      </c>
      <c r="Q155" s="3">
        <f t="shared" si="61"/>
        <v>0</v>
      </c>
      <c r="R155" s="24">
        <f t="shared" si="61"/>
        <v>0</v>
      </c>
      <c r="S155" s="26">
        <f t="shared" si="61"/>
        <v>0</v>
      </c>
      <c r="T155" s="3">
        <f t="shared" si="61"/>
        <v>0</v>
      </c>
      <c r="U155" s="3">
        <f t="shared" si="61"/>
        <v>0</v>
      </c>
      <c r="V155" s="24">
        <f t="shared" si="61"/>
        <v>0</v>
      </c>
    </row>
    <row r="156" spans="1:22" ht="12.75">
      <c r="A156" s="89">
        <f t="shared" si="54"/>
        <v>150</v>
      </c>
      <c r="B156" s="87" t="s">
        <v>96</v>
      </c>
      <c r="C156" s="12">
        <f t="shared" si="58"/>
        <v>0</v>
      </c>
      <c r="D156" s="3">
        <f t="shared" si="60"/>
        <v>0</v>
      </c>
      <c r="E156" s="3">
        <f t="shared" si="60"/>
        <v>0</v>
      </c>
      <c r="F156" s="11">
        <f t="shared" si="39"/>
        <v>0</v>
      </c>
      <c r="G156" s="53">
        <f t="shared" si="40"/>
        <v>0</v>
      </c>
      <c r="H156" s="3"/>
      <c r="I156" s="3"/>
      <c r="J156" s="53"/>
      <c r="K156" s="26"/>
      <c r="L156" s="3"/>
      <c r="M156" s="3"/>
      <c r="N156" s="24"/>
      <c r="O156" s="26"/>
      <c r="P156" s="3"/>
      <c r="Q156" s="3"/>
      <c r="R156" s="24"/>
      <c r="S156" s="26"/>
      <c r="T156" s="3"/>
      <c r="U156" s="3"/>
      <c r="V156" s="24"/>
    </row>
    <row r="157" spans="1:22" ht="12.75">
      <c r="A157" s="89">
        <f t="shared" si="54"/>
        <v>151</v>
      </c>
      <c r="B157" s="87" t="s">
        <v>97</v>
      </c>
      <c r="C157" s="12">
        <f t="shared" si="58"/>
        <v>0</v>
      </c>
      <c r="D157" s="3">
        <f t="shared" si="60"/>
        <v>0</v>
      </c>
      <c r="E157" s="3">
        <f t="shared" si="60"/>
        <v>0</v>
      </c>
      <c r="F157" s="11">
        <f t="shared" si="39"/>
        <v>0</v>
      </c>
      <c r="G157" s="53">
        <f aca="true" t="shared" si="62" ref="G157:G192">H157+J157</f>
        <v>0</v>
      </c>
      <c r="H157" s="3"/>
      <c r="I157" s="3"/>
      <c r="J157" s="53"/>
      <c r="K157" s="26"/>
      <c r="L157" s="3"/>
      <c r="M157" s="3"/>
      <c r="N157" s="24"/>
      <c r="O157" s="26"/>
      <c r="P157" s="3"/>
      <c r="Q157" s="3"/>
      <c r="R157" s="24"/>
      <c r="S157" s="26"/>
      <c r="T157" s="3"/>
      <c r="U157" s="3"/>
      <c r="V157" s="24"/>
    </row>
    <row r="158" spans="1:22" ht="12.75">
      <c r="A158" s="89">
        <v>152</v>
      </c>
      <c r="B158" s="86" t="s">
        <v>54</v>
      </c>
      <c r="C158" s="9">
        <f t="shared" si="58"/>
        <v>0</v>
      </c>
      <c r="D158" s="4">
        <f t="shared" si="60"/>
        <v>0</v>
      </c>
      <c r="E158" s="4">
        <f t="shared" si="60"/>
        <v>0</v>
      </c>
      <c r="F158" s="10">
        <f t="shared" si="39"/>
        <v>0</v>
      </c>
      <c r="G158" s="49">
        <f t="shared" si="62"/>
        <v>0</v>
      </c>
      <c r="H158" s="4"/>
      <c r="I158" s="4"/>
      <c r="J158" s="17"/>
      <c r="K158" s="8"/>
      <c r="L158" s="3"/>
      <c r="M158" s="3"/>
      <c r="N158" s="11"/>
      <c r="O158" s="8"/>
      <c r="P158" s="3"/>
      <c r="Q158" s="3"/>
      <c r="R158" s="11"/>
      <c r="S158" s="9">
        <f>T158+V158</f>
        <v>0</v>
      </c>
      <c r="T158" s="4"/>
      <c r="U158" s="4"/>
      <c r="V158" s="11"/>
    </row>
    <row r="159" spans="1:22" ht="13.5" thickBot="1">
      <c r="A159" s="110">
        <f t="shared" si="54"/>
        <v>153</v>
      </c>
      <c r="B159" s="104" t="s">
        <v>98</v>
      </c>
      <c r="C159" s="14">
        <f t="shared" si="58"/>
        <v>0</v>
      </c>
      <c r="D159" s="21">
        <f t="shared" si="60"/>
        <v>0</v>
      </c>
      <c r="E159" s="21">
        <f t="shared" si="60"/>
        <v>0</v>
      </c>
      <c r="F159" s="22">
        <f t="shared" si="39"/>
        <v>0</v>
      </c>
      <c r="G159" s="48">
        <f t="shared" si="62"/>
        <v>0</v>
      </c>
      <c r="H159" s="21"/>
      <c r="I159" s="21"/>
      <c r="J159" s="55"/>
      <c r="K159" s="23"/>
      <c r="L159" s="21"/>
      <c r="M159" s="21"/>
      <c r="N159" s="22"/>
      <c r="O159" s="23"/>
      <c r="P159" s="21"/>
      <c r="Q159" s="21"/>
      <c r="R159" s="22"/>
      <c r="S159" s="23"/>
      <c r="T159" s="21"/>
      <c r="U159" s="21"/>
      <c r="V159" s="22"/>
    </row>
    <row r="160" spans="1:22" ht="47.25" customHeight="1" thickBot="1">
      <c r="A160" s="107">
        <f t="shared" si="54"/>
        <v>154</v>
      </c>
      <c r="B160" s="83" t="s">
        <v>86</v>
      </c>
      <c r="C160" s="64">
        <f aca="true" t="shared" si="63" ref="C160:V160">C161+C170+SUM(C172:C181)</f>
        <v>80.19999999999999</v>
      </c>
      <c r="D160" s="62">
        <f t="shared" si="63"/>
        <v>78.19999999999999</v>
      </c>
      <c r="E160" s="62">
        <f t="shared" si="63"/>
        <v>2</v>
      </c>
      <c r="F160" s="66">
        <f t="shared" si="63"/>
        <v>2</v>
      </c>
      <c r="G160" s="65">
        <f>G161+G170+SUM(G172:G181)</f>
        <v>26.799999999999997</v>
      </c>
      <c r="H160" s="62">
        <f>H161+H170+SUM(H172:H181)</f>
        <v>26.799999999999997</v>
      </c>
      <c r="I160" s="62">
        <f t="shared" si="63"/>
        <v>2</v>
      </c>
      <c r="J160" s="65">
        <f t="shared" si="63"/>
        <v>0</v>
      </c>
      <c r="K160" s="64">
        <f t="shared" si="63"/>
        <v>0</v>
      </c>
      <c r="L160" s="62">
        <f t="shared" si="63"/>
        <v>0</v>
      </c>
      <c r="M160" s="62">
        <f t="shared" si="63"/>
        <v>0</v>
      </c>
      <c r="N160" s="66">
        <f t="shared" si="63"/>
        <v>0</v>
      </c>
      <c r="O160" s="64">
        <f t="shared" si="63"/>
        <v>0</v>
      </c>
      <c r="P160" s="62">
        <f t="shared" si="63"/>
        <v>0</v>
      </c>
      <c r="Q160" s="62">
        <f t="shared" si="63"/>
        <v>0</v>
      </c>
      <c r="R160" s="66">
        <f t="shared" si="63"/>
        <v>0</v>
      </c>
      <c r="S160" s="64">
        <f t="shared" si="63"/>
        <v>53.4</v>
      </c>
      <c r="T160" s="62">
        <f t="shared" si="63"/>
        <v>51.4</v>
      </c>
      <c r="U160" s="62">
        <f t="shared" si="63"/>
        <v>0</v>
      </c>
      <c r="V160" s="66">
        <f t="shared" si="63"/>
        <v>2</v>
      </c>
    </row>
    <row r="161" spans="1:22" ht="12.75">
      <c r="A161" s="109">
        <f t="shared" si="54"/>
        <v>155</v>
      </c>
      <c r="B161" s="84" t="s">
        <v>57</v>
      </c>
      <c r="C161" s="57">
        <f t="shared" si="58"/>
        <v>0</v>
      </c>
      <c r="D161" s="50">
        <f aca="true" t="shared" si="64" ref="D161:F193">H161+L161+P161+T161</f>
        <v>0</v>
      </c>
      <c r="E161" s="50">
        <f>I161+M161+Q161+U161</f>
        <v>0</v>
      </c>
      <c r="F161" s="58">
        <f>J161+N161+R161+V161</f>
        <v>0</v>
      </c>
      <c r="G161" s="71">
        <f>G162+G165+G166+G167+G168+G169</f>
        <v>0</v>
      </c>
      <c r="H161" s="50">
        <f>H162+H165+H166+H167+H168+H169</f>
        <v>0</v>
      </c>
      <c r="I161" s="50">
        <f>I162+I166</f>
        <v>0</v>
      </c>
      <c r="J161" s="71">
        <f>J162+J166</f>
        <v>0</v>
      </c>
      <c r="K161" s="29">
        <f>K162+K166+K167</f>
        <v>0</v>
      </c>
      <c r="L161" s="29">
        <f>L162+L166+L167</f>
        <v>0</v>
      </c>
      <c r="M161" s="29">
        <f>M162+M166+M167</f>
        <v>0</v>
      </c>
      <c r="N161" s="105">
        <f>N162+N166+N167</f>
        <v>0</v>
      </c>
      <c r="O161" s="79"/>
      <c r="P161" s="76"/>
      <c r="Q161" s="76"/>
      <c r="R161" s="80"/>
      <c r="S161" s="79"/>
      <c r="T161" s="76"/>
      <c r="U161" s="76"/>
      <c r="V161" s="80"/>
    </row>
    <row r="162" spans="1:22" ht="12.75">
      <c r="A162" s="89">
        <f t="shared" si="54"/>
        <v>156</v>
      </c>
      <c r="B162" s="85" t="s">
        <v>76</v>
      </c>
      <c r="C162" s="12">
        <f t="shared" si="58"/>
        <v>0</v>
      </c>
      <c r="D162" s="3">
        <f t="shared" si="64"/>
        <v>0</v>
      </c>
      <c r="E162" s="3">
        <f>I162+M162+Q162+U162</f>
        <v>0</v>
      </c>
      <c r="F162" s="11">
        <f>J162+N162+R162+V162</f>
        <v>0</v>
      </c>
      <c r="G162" s="16">
        <f t="shared" si="62"/>
        <v>0</v>
      </c>
      <c r="H162" s="5"/>
      <c r="I162" s="5"/>
      <c r="J162" s="59"/>
      <c r="K162" s="8">
        <f>L162+N162</f>
        <v>0</v>
      </c>
      <c r="L162" s="3"/>
      <c r="M162" s="3"/>
      <c r="N162" s="11"/>
      <c r="O162" s="8"/>
      <c r="P162" s="3"/>
      <c r="Q162" s="3"/>
      <c r="R162" s="11"/>
      <c r="S162" s="8"/>
      <c r="T162" s="3"/>
      <c r="U162" s="3"/>
      <c r="V162" s="11"/>
    </row>
    <row r="163" spans="1:22" ht="12.75">
      <c r="A163" s="89">
        <f t="shared" si="54"/>
        <v>157</v>
      </c>
      <c r="B163" s="85" t="s">
        <v>123</v>
      </c>
      <c r="C163" s="12">
        <f t="shared" si="58"/>
        <v>0</v>
      </c>
      <c r="D163" s="3">
        <f t="shared" si="64"/>
        <v>0</v>
      </c>
      <c r="E163" s="3"/>
      <c r="F163" s="11">
        <f>J163+N163+R163+V163</f>
        <v>0</v>
      </c>
      <c r="G163" s="16">
        <f t="shared" si="62"/>
        <v>0</v>
      </c>
      <c r="H163" s="5"/>
      <c r="I163" s="3"/>
      <c r="J163" s="17"/>
      <c r="K163" s="8">
        <f>L163+N163</f>
        <v>0</v>
      </c>
      <c r="L163" s="3"/>
      <c r="M163" s="3"/>
      <c r="N163" s="11"/>
      <c r="O163" s="8"/>
      <c r="P163" s="3"/>
      <c r="Q163" s="3"/>
      <c r="R163" s="11"/>
      <c r="S163" s="8"/>
      <c r="T163" s="3"/>
      <c r="U163" s="3"/>
      <c r="V163" s="11"/>
    </row>
    <row r="164" spans="1:22" ht="12.75">
      <c r="A164" s="89">
        <v>158</v>
      </c>
      <c r="B164" s="85" t="s">
        <v>124</v>
      </c>
      <c r="C164" s="12">
        <f t="shared" si="58"/>
        <v>0</v>
      </c>
      <c r="D164" s="3"/>
      <c r="E164" s="3"/>
      <c r="F164" s="11">
        <f>J164+N164+R164+V164</f>
        <v>0</v>
      </c>
      <c r="G164" s="16">
        <f t="shared" si="62"/>
        <v>0</v>
      </c>
      <c r="H164" s="5"/>
      <c r="I164" s="3"/>
      <c r="J164" s="17"/>
      <c r="K164" s="8"/>
      <c r="L164" s="3"/>
      <c r="M164" s="3"/>
      <c r="N164" s="11"/>
      <c r="O164" s="8"/>
      <c r="P164" s="3"/>
      <c r="Q164" s="3"/>
      <c r="R164" s="11"/>
      <c r="S164" s="8"/>
      <c r="T164" s="3"/>
      <c r="U164" s="3"/>
      <c r="V164" s="11"/>
    </row>
    <row r="165" spans="1:22" ht="12.75">
      <c r="A165" s="89">
        <v>159</v>
      </c>
      <c r="B165" s="85" t="s">
        <v>102</v>
      </c>
      <c r="C165" s="12">
        <f t="shared" si="58"/>
        <v>0</v>
      </c>
      <c r="D165" s="3">
        <f t="shared" si="64"/>
        <v>0</v>
      </c>
      <c r="E165" s="3"/>
      <c r="F165" s="11"/>
      <c r="G165" s="16">
        <f t="shared" si="62"/>
        <v>0</v>
      </c>
      <c r="H165" s="5"/>
      <c r="I165" s="3"/>
      <c r="J165" s="17"/>
      <c r="K165" s="8"/>
      <c r="L165" s="3"/>
      <c r="M165" s="3"/>
      <c r="N165" s="11"/>
      <c r="O165" s="8"/>
      <c r="P165" s="3"/>
      <c r="Q165" s="3"/>
      <c r="R165" s="11"/>
      <c r="S165" s="8"/>
      <c r="T165" s="3"/>
      <c r="U165" s="3"/>
      <c r="V165" s="11"/>
    </row>
    <row r="166" spans="1:22" ht="12.75">
      <c r="A166" s="89">
        <f t="shared" si="54"/>
        <v>160</v>
      </c>
      <c r="B166" s="85" t="s">
        <v>92</v>
      </c>
      <c r="C166" s="12">
        <f t="shared" si="58"/>
        <v>0</v>
      </c>
      <c r="D166" s="3">
        <f t="shared" si="64"/>
        <v>0</v>
      </c>
      <c r="E166" s="3"/>
      <c r="F166" s="11"/>
      <c r="G166" s="16">
        <f t="shared" si="62"/>
        <v>0</v>
      </c>
      <c r="H166" s="3"/>
      <c r="I166" s="3"/>
      <c r="J166" s="17"/>
      <c r="K166" s="8"/>
      <c r="L166" s="3"/>
      <c r="M166" s="3"/>
      <c r="N166" s="11"/>
      <c r="O166" s="8"/>
      <c r="P166" s="3"/>
      <c r="Q166" s="3"/>
      <c r="R166" s="11"/>
      <c r="S166" s="8"/>
      <c r="T166" s="3"/>
      <c r="U166" s="3"/>
      <c r="V166" s="11"/>
    </row>
    <row r="167" spans="1:22" ht="12.75">
      <c r="A167" s="89">
        <f t="shared" si="54"/>
        <v>161</v>
      </c>
      <c r="B167" s="85" t="s">
        <v>93</v>
      </c>
      <c r="C167" s="12">
        <f t="shared" si="58"/>
        <v>0</v>
      </c>
      <c r="D167" s="3">
        <f t="shared" si="64"/>
        <v>0</v>
      </c>
      <c r="E167" s="3"/>
      <c r="F167" s="11"/>
      <c r="G167" s="16">
        <f t="shared" si="62"/>
        <v>0</v>
      </c>
      <c r="H167" s="16"/>
      <c r="I167" s="16"/>
      <c r="J167" s="53"/>
      <c r="K167" s="8">
        <f>L167+N167</f>
        <v>0</v>
      </c>
      <c r="L167" s="16"/>
      <c r="M167" s="16"/>
      <c r="N167" s="24"/>
      <c r="O167" s="8"/>
      <c r="P167" s="16"/>
      <c r="Q167" s="16"/>
      <c r="R167" s="24"/>
      <c r="S167" s="8"/>
      <c r="T167" s="16"/>
      <c r="U167" s="16"/>
      <c r="V167" s="24"/>
    </row>
    <row r="168" spans="1:22" ht="12.75">
      <c r="A168" s="89">
        <f t="shared" si="54"/>
        <v>162</v>
      </c>
      <c r="B168" s="86" t="s">
        <v>88</v>
      </c>
      <c r="C168" s="12">
        <f t="shared" si="58"/>
        <v>0</v>
      </c>
      <c r="D168" s="3">
        <f t="shared" si="64"/>
        <v>0</v>
      </c>
      <c r="E168" s="3"/>
      <c r="F168" s="11"/>
      <c r="G168" s="16">
        <f t="shared" si="62"/>
        <v>0</v>
      </c>
      <c r="H168" s="3"/>
      <c r="I168" s="16"/>
      <c r="J168" s="53"/>
      <c r="K168" s="26"/>
      <c r="L168" s="3"/>
      <c r="M168" s="16"/>
      <c r="N168" s="24"/>
      <c r="O168" s="26"/>
      <c r="P168" s="3"/>
      <c r="Q168" s="16"/>
      <c r="R168" s="24"/>
      <c r="S168" s="26"/>
      <c r="T168" s="3"/>
      <c r="U168" s="16"/>
      <c r="V168" s="24"/>
    </row>
    <row r="169" spans="1:22" ht="12.75">
      <c r="A169" s="89">
        <f t="shared" si="54"/>
        <v>163</v>
      </c>
      <c r="B169" s="87" t="s">
        <v>90</v>
      </c>
      <c r="C169" s="12">
        <f t="shared" si="58"/>
        <v>0</v>
      </c>
      <c r="D169" s="3">
        <f t="shared" si="64"/>
        <v>0</v>
      </c>
      <c r="E169" s="3"/>
      <c r="F169" s="11"/>
      <c r="G169" s="16">
        <f t="shared" si="62"/>
        <v>0</v>
      </c>
      <c r="H169" s="3"/>
      <c r="I169" s="16"/>
      <c r="J169" s="53"/>
      <c r="K169" s="26"/>
      <c r="L169" s="3"/>
      <c r="M169" s="16"/>
      <c r="N169" s="24"/>
      <c r="O169" s="26"/>
      <c r="P169" s="3"/>
      <c r="Q169" s="16"/>
      <c r="R169" s="24"/>
      <c r="S169" s="26"/>
      <c r="T169" s="3"/>
      <c r="U169" s="16"/>
      <c r="V169" s="24"/>
    </row>
    <row r="170" spans="1:22" ht="12.75">
      <c r="A170" s="89">
        <f t="shared" si="54"/>
        <v>164</v>
      </c>
      <c r="B170" s="86" t="s">
        <v>12</v>
      </c>
      <c r="C170" s="9">
        <f t="shared" si="58"/>
        <v>12.1</v>
      </c>
      <c r="D170" s="4">
        <f>H170</f>
        <v>12.1</v>
      </c>
      <c r="E170" s="4"/>
      <c r="F170" s="10"/>
      <c r="G170" s="31">
        <f>G171</f>
        <v>12.1</v>
      </c>
      <c r="H170" s="4">
        <f>H171</f>
        <v>12.1</v>
      </c>
      <c r="I170" s="3"/>
      <c r="J170" s="53"/>
      <c r="K170" s="26"/>
      <c r="L170" s="3"/>
      <c r="M170" s="3"/>
      <c r="N170" s="24"/>
      <c r="O170" s="26"/>
      <c r="P170" s="3"/>
      <c r="Q170" s="3"/>
      <c r="R170" s="24"/>
      <c r="S170" s="26"/>
      <c r="T170" s="3"/>
      <c r="U170" s="3"/>
      <c r="V170" s="24"/>
    </row>
    <row r="171" spans="1:22" ht="12.75">
      <c r="A171" s="89">
        <f t="shared" si="54"/>
        <v>165</v>
      </c>
      <c r="B171" s="85" t="s">
        <v>58</v>
      </c>
      <c r="C171" s="12">
        <f t="shared" si="58"/>
        <v>12.1</v>
      </c>
      <c r="D171" s="3">
        <f t="shared" si="64"/>
        <v>12.1</v>
      </c>
      <c r="E171" s="3">
        <f>I171+M171+Q171+U171</f>
        <v>0</v>
      </c>
      <c r="F171" s="11">
        <f>J171+N171+R171+V171</f>
        <v>0</v>
      </c>
      <c r="G171" s="171">
        <v>12.1</v>
      </c>
      <c r="H171" s="163">
        <v>12.1</v>
      </c>
      <c r="I171" s="163"/>
      <c r="J171" s="171"/>
      <c r="K171" s="26"/>
      <c r="L171" s="3"/>
      <c r="M171" s="3"/>
      <c r="N171" s="24"/>
      <c r="O171" s="26"/>
      <c r="P171" s="3"/>
      <c r="Q171" s="3"/>
      <c r="R171" s="24"/>
      <c r="S171" s="26"/>
      <c r="T171" s="3"/>
      <c r="U171" s="3"/>
      <c r="V171" s="24"/>
    </row>
    <row r="172" spans="1:22" ht="12.75">
      <c r="A172" s="89">
        <f t="shared" si="54"/>
        <v>166</v>
      </c>
      <c r="B172" s="86" t="s">
        <v>15</v>
      </c>
      <c r="C172" s="9">
        <f t="shared" si="58"/>
        <v>1</v>
      </c>
      <c r="D172" s="4">
        <f t="shared" si="64"/>
        <v>1</v>
      </c>
      <c r="E172" s="4">
        <f t="shared" si="64"/>
        <v>0</v>
      </c>
      <c r="F172" s="10">
        <f t="shared" si="64"/>
        <v>0</v>
      </c>
      <c r="G172" s="164">
        <v>1</v>
      </c>
      <c r="H172" s="165">
        <v>1</v>
      </c>
      <c r="I172" s="165"/>
      <c r="J172" s="166"/>
      <c r="K172" s="9">
        <f aca="true" t="shared" si="65" ref="K172:K181">L172+N172</f>
        <v>0</v>
      </c>
      <c r="L172" s="3"/>
      <c r="M172" s="3"/>
      <c r="N172" s="11"/>
      <c r="O172" s="8"/>
      <c r="P172" s="3"/>
      <c r="Q172" s="3"/>
      <c r="R172" s="11"/>
      <c r="S172" s="9">
        <f aca="true" t="shared" si="66" ref="S172:S180">T172+V172</f>
        <v>0</v>
      </c>
      <c r="T172" s="4"/>
      <c r="U172" s="4"/>
      <c r="V172" s="10"/>
    </row>
    <row r="173" spans="1:22" ht="12.75">
      <c r="A173" s="89">
        <f t="shared" si="54"/>
        <v>167</v>
      </c>
      <c r="B173" s="86" t="s">
        <v>16</v>
      </c>
      <c r="C173" s="9">
        <f t="shared" si="58"/>
        <v>7.5</v>
      </c>
      <c r="D173" s="4">
        <f t="shared" si="64"/>
        <v>5.5</v>
      </c>
      <c r="E173" s="4">
        <f t="shared" si="64"/>
        <v>2</v>
      </c>
      <c r="F173" s="10">
        <f t="shared" si="64"/>
        <v>2</v>
      </c>
      <c r="G173" s="164">
        <v>4.1</v>
      </c>
      <c r="H173" s="165">
        <v>4.1</v>
      </c>
      <c r="I173" s="165">
        <v>2</v>
      </c>
      <c r="J173" s="166"/>
      <c r="K173" s="9">
        <f t="shared" si="65"/>
        <v>0</v>
      </c>
      <c r="L173" s="3"/>
      <c r="M173" s="3"/>
      <c r="N173" s="11"/>
      <c r="O173" s="8"/>
      <c r="P173" s="3"/>
      <c r="Q173" s="3"/>
      <c r="R173" s="11"/>
      <c r="S173" s="9">
        <v>3.4</v>
      </c>
      <c r="T173" s="4">
        <v>1.4</v>
      </c>
      <c r="U173" s="4"/>
      <c r="V173" s="10">
        <v>2</v>
      </c>
    </row>
    <row r="174" spans="1:22" ht="12.75">
      <c r="A174" s="89">
        <f t="shared" si="54"/>
        <v>168</v>
      </c>
      <c r="B174" s="86" t="s">
        <v>17</v>
      </c>
      <c r="C174" s="9">
        <f t="shared" si="58"/>
        <v>1</v>
      </c>
      <c r="D174" s="4">
        <f t="shared" si="64"/>
        <v>1</v>
      </c>
      <c r="E174" s="4">
        <f t="shared" si="64"/>
        <v>0</v>
      </c>
      <c r="F174" s="10">
        <f t="shared" si="64"/>
        <v>0</v>
      </c>
      <c r="G174" s="131">
        <f t="shared" si="62"/>
        <v>1</v>
      </c>
      <c r="H174" s="4">
        <v>1</v>
      </c>
      <c r="I174" s="137"/>
      <c r="J174" s="34"/>
      <c r="K174" s="9">
        <f t="shared" si="65"/>
        <v>0</v>
      </c>
      <c r="L174" s="3"/>
      <c r="M174" s="3"/>
      <c r="N174" s="11"/>
      <c r="O174" s="8"/>
      <c r="P174" s="3"/>
      <c r="Q174" s="3"/>
      <c r="R174" s="11"/>
      <c r="S174" s="9">
        <f t="shared" si="66"/>
        <v>0</v>
      </c>
      <c r="T174" s="4"/>
      <c r="U174" s="4"/>
      <c r="V174" s="10"/>
    </row>
    <row r="175" spans="1:22" ht="12.75">
      <c r="A175" s="89">
        <f t="shared" si="54"/>
        <v>169</v>
      </c>
      <c r="B175" s="86" t="s">
        <v>19</v>
      </c>
      <c r="C175" s="9">
        <f t="shared" si="58"/>
        <v>0.4</v>
      </c>
      <c r="D175" s="4">
        <f t="shared" si="64"/>
        <v>0.4</v>
      </c>
      <c r="E175" s="4">
        <f t="shared" si="64"/>
        <v>0</v>
      </c>
      <c r="F175" s="10"/>
      <c r="G175" s="131">
        <v>0.4</v>
      </c>
      <c r="H175" s="4">
        <v>0.4</v>
      </c>
      <c r="I175" s="4"/>
      <c r="J175" s="34"/>
      <c r="K175" s="9">
        <f t="shared" si="65"/>
        <v>0</v>
      </c>
      <c r="L175" s="3"/>
      <c r="M175" s="3"/>
      <c r="N175" s="11"/>
      <c r="O175" s="8"/>
      <c r="P175" s="3"/>
      <c r="Q175" s="3"/>
      <c r="R175" s="11"/>
      <c r="S175" s="9">
        <f t="shared" si="66"/>
        <v>0</v>
      </c>
      <c r="T175" s="4"/>
      <c r="U175" s="4"/>
      <c r="V175" s="10"/>
    </row>
    <row r="176" spans="1:22" ht="12.75">
      <c r="A176" s="89">
        <f t="shared" si="54"/>
        <v>170</v>
      </c>
      <c r="B176" s="86" t="s">
        <v>18</v>
      </c>
      <c r="C176" s="9">
        <f t="shared" si="58"/>
        <v>0.9</v>
      </c>
      <c r="D176" s="4">
        <f t="shared" si="64"/>
        <v>0.9</v>
      </c>
      <c r="E176" s="4">
        <f t="shared" si="64"/>
        <v>0</v>
      </c>
      <c r="F176" s="10">
        <f t="shared" si="64"/>
        <v>0</v>
      </c>
      <c r="G176" s="131">
        <v>0.9</v>
      </c>
      <c r="H176" s="4">
        <v>0.9</v>
      </c>
      <c r="I176" s="4"/>
      <c r="J176" s="34"/>
      <c r="K176" s="9">
        <f t="shared" si="65"/>
        <v>0</v>
      </c>
      <c r="L176" s="3"/>
      <c r="M176" s="3"/>
      <c r="N176" s="11"/>
      <c r="O176" s="8"/>
      <c r="P176" s="3"/>
      <c r="Q176" s="3"/>
      <c r="R176" s="11"/>
      <c r="S176" s="9">
        <f t="shared" si="66"/>
        <v>0</v>
      </c>
      <c r="T176" s="4"/>
      <c r="U176" s="4"/>
      <c r="V176" s="10"/>
    </row>
    <row r="177" spans="1:22" ht="12.75">
      <c r="A177" s="89">
        <f t="shared" si="54"/>
        <v>171</v>
      </c>
      <c r="B177" s="86" t="s">
        <v>20</v>
      </c>
      <c r="C177" s="9">
        <f t="shared" si="58"/>
        <v>3</v>
      </c>
      <c r="D177" s="4">
        <f t="shared" si="64"/>
        <v>3</v>
      </c>
      <c r="E177" s="4">
        <f t="shared" si="64"/>
        <v>0</v>
      </c>
      <c r="F177" s="10">
        <f t="shared" si="64"/>
        <v>0</v>
      </c>
      <c r="G177" s="131">
        <v>3</v>
      </c>
      <c r="H177" s="4">
        <v>3</v>
      </c>
      <c r="I177" s="4"/>
      <c r="J177" s="34"/>
      <c r="K177" s="9">
        <f t="shared" si="65"/>
        <v>0</v>
      </c>
      <c r="L177" s="3"/>
      <c r="M177" s="3"/>
      <c r="N177" s="11"/>
      <c r="O177" s="8"/>
      <c r="P177" s="3"/>
      <c r="Q177" s="3"/>
      <c r="R177" s="11"/>
      <c r="S177" s="9">
        <f t="shared" si="66"/>
        <v>0</v>
      </c>
      <c r="T177" s="4"/>
      <c r="U177" s="4"/>
      <c r="V177" s="10"/>
    </row>
    <row r="178" spans="1:22" ht="12.75">
      <c r="A178" s="89">
        <f t="shared" si="54"/>
        <v>172</v>
      </c>
      <c r="B178" s="86" t="s">
        <v>21</v>
      </c>
      <c r="C178" s="9">
        <f t="shared" si="58"/>
        <v>1.7</v>
      </c>
      <c r="D178" s="4">
        <f t="shared" si="64"/>
        <v>1.7</v>
      </c>
      <c r="E178" s="4">
        <f t="shared" si="64"/>
        <v>0</v>
      </c>
      <c r="F178" s="10">
        <f t="shared" si="64"/>
        <v>0</v>
      </c>
      <c r="G178" s="131">
        <v>1.7</v>
      </c>
      <c r="H178" s="4">
        <v>1.7</v>
      </c>
      <c r="I178" s="4"/>
      <c r="J178" s="34"/>
      <c r="K178" s="9">
        <f t="shared" si="65"/>
        <v>0</v>
      </c>
      <c r="L178" s="3"/>
      <c r="M178" s="3"/>
      <c r="N178" s="11"/>
      <c r="O178" s="8"/>
      <c r="P178" s="3"/>
      <c r="Q178" s="3"/>
      <c r="R178" s="11"/>
      <c r="S178" s="9">
        <f t="shared" si="66"/>
        <v>0</v>
      </c>
      <c r="T178" s="4"/>
      <c r="U178" s="4"/>
      <c r="V178" s="10"/>
    </row>
    <row r="179" spans="1:22" ht="12.75">
      <c r="A179" s="89">
        <f t="shared" si="54"/>
        <v>173</v>
      </c>
      <c r="B179" s="86" t="s">
        <v>22</v>
      </c>
      <c r="C179" s="9">
        <f t="shared" si="58"/>
        <v>0.3</v>
      </c>
      <c r="D179" s="4">
        <f t="shared" si="64"/>
        <v>0.3</v>
      </c>
      <c r="E179" s="4">
        <f t="shared" si="64"/>
        <v>0</v>
      </c>
      <c r="F179" s="10">
        <f t="shared" si="64"/>
        <v>0</v>
      </c>
      <c r="G179" s="131">
        <v>0.3</v>
      </c>
      <c r="H179" s="4">
        <v>0.3</v>
      </c>
      <c r="I179" s="4"/>
      <c r="J179" s="34"/>
      <c r="K179" s="9">
        <f t="shared" si="65"/>
        <v>0</v>
      </c>
      <c r="L179" s="3"/>
      <c r="M179" s="3"/>
      <c r="N179" s="11"/>
      <c r="O179" s="8"/>
      <c r="P179" s="3"/>
      <c r="Q179" s="3"/>
      <c r="R179" s="11"/>
      <c r="S179" s="9">
        <f t="shared" si="66"/>
        <v>0</v>
      </c>
      <c r="T179" s="4"/>
      <c r="U179" s="4"/>
      <c r="V179" s="10"/>
    </row>
    <row r="180" spans="1:22" ht="12.75">
      <c r="A180" s="89">
        <f t="shared" si="54"/>
        <v>174</v>
      </c>
      <c r="B180" s="86" t="s">
        <v>23</v>
      </c>
      <c r="C180" s="9">
        <f t="shared" si="58"/>
        <v>2.3</v>
      </c>
      <c r="D180" s="4">
        <f t="shared" si="64"/>
        <v>2.3</v>
      </c>
      <c r="E180" s="4">
        <f t="shared" si="64"/>
        <v>0</v>
      </c>
      <c r="F180" s="10">
        <f t="shared" si="64"/>
        <v>0</v>
      </c>
      <c r="G180" s="131">
        <v>2.3</v>
      </c>
      <c r="H180" s="4">
        <v>2.3</v>
      </c>
      <c r="I180" s="4"/>
      <c r="J180" s="34"/>
      <c r="K180" s="9">
        <f t="shared" si="65"/>
        <v>0</v>
      </c>
      <c r="L180" s="3"/>
      <c r="M180" s="3"/>
      <c r="N180" s="11"/>
      <c r="O180" s="8"/>
      <c r="P180" s="3"/>
      <c r="Q180" s="3"/>
      <c r="R180" s="11"/>
      <c r="S180" s="9">
        <f t="shared" si="66"/>
        <v>0</v>
      </c>
      <c r="T180" s="4"/>
      <c r="U180" s="4"/>
      <c r="V180" s="10"/>
    </row>
    <row r="181" spans="1:22" ht="13.5" thickBot="1">
      <c r="A181" s="110">
        <f t="shared" si="54"/>
        <v>175</v>
      </c>
      <c r="B181" s="90" t="s">
        <v>24</v>
      </c>
      <c r="C181" s="14">
        <f t="shared" si="58"/>
        <v>50</v>
      </c>
      <c r="D181" s="18">
        <f t="shared" si="64"/>
        <v>50</v>
      </c>
      <c r="E181" s="18">
        <f t="shared" si="64"/>
        <v>0</v>
      </c>
      <c r="F181" s="20">
        <f t="shared" si="64"/>
        <v>0</v>
      </c>
      <c r="G181" s="70">
        <f t="shared" si="62"/>
        <v>0</v>
      </c>
      <c r="H181" s="18"/>
      <c r="I181" s="18"/>
      <c r="J181" s="60"/>
      <c r="K181" s="14">
        <f t="shared" si="65"/>
        <v>0</v>
      </c>
      <c r="L181" s="21"/>
      <c r="M181" s="21"/>
      <c r="N181" s="22"/>
      <c r="O181" s="23"/>
      <c r="P181" s="21"/>
      <c r="Q181" s="21"/>
      <c r="R181" s="22"/>
      <c r="S181" s="14">
        <v>50</v>
      </c>
      <c r="T181" s="18">
        <v>50</v>
      </c>
      <c r="U181" s="18"/>
      <c r="V181" s="20"/>
    </row>
    <row r="182" spans="1:22" ht="32.25" customHeight="1" thickBot="1">
      <c r="A182" s="107">
        <f t="shared" si="54"/>
        <v>176</v>
      </c>
      <c r="B182" s="83" t="s">
        <v>87</v>
      </c>
      <c r="C182" s="61">
        <f t="shared" si="58"/>
        <v>153.7</v>
      </c>
      <c r="D182" s="62">
        <f t="shared" si="64"/>
        <v>153.7</v>
      </c>
      <c r="E182" s="62">
        <f aca="true" t="shared" si="67" ref="E182:F188">I182+M182+Q182+U182</f>
        <v>0</v>
      </c>
      <c r="F182" s="63">
        <f t="shared" si="67"/>
        <v>0</v>
      </c>
      <c r="G182" s="73">
        <f>G183+G185+G188+G191</f>
        <v>0</v>
      </c>
      <c r="H182" s="62">
        <f>H183+H185+H188+H191</f>
        <v>0</v>
      </c>
      <c r="I182" s="62">
        <f aca="true" t="shared" si="68" ref="I182:V182">I183+I185+I188</f>
        <v>0</v>
      </c>
      <c r="J182" s="74">
        <f t="shared" si="68"/>
        <v>0</v>
      </c>
      <c r="K182" s="61">
        <f>K183+K185+K188</f>
        <v>0</v>
      </c>
      <c r="L182" s="62">
        <f t="shared" si="68"/>
        <v>0</v>
      </c>
      <c r="M182" s="62">
        <f t="shared" si="68"/>
        <v>0</v>
      </c>
      <c r="N182" s="63">
        <f t="shared" si="68"/>
        <v>0</v>
      </c>
      <c r="O182" s="61">
        <f t="shared" si="68"/>
        <v>0</v>
      </c>
      <c r="P182" s="62">
        <f t="shared" si="68"/>
        <v>0</v>
      </c>
      <c r="Q182" s="62">
        <f t="shared" si="68"/>
        <v>0</v>
      </c>
      <c r="R182" s="63">
        <f t="shared" si="68"/>
        <v>0</v>
      </c>
      <c r="S182" s="61">
        <f t="shared" si="68"/>
        <v>153.7</v>
      </c>
      <c r="T182" s="62">
        <f t="shared" si="68"/>
        <v>153.7</v>
      </c>
      <c r="U182" s="62">
        <f t="shared" si="68"/>
        <v>0</v>
      </c>
      <c r="V182" s="63">
        <f t="shared" si="68"/>
        <v>0</v>
      </c>
    </row>
    <row r="183" spans="1:22" ht="12.75">
      <c r="A183" s="109">
        <f t="shared" si="54"/>
        <v>177</v>
      </c>
      <c r="B183" s="84" t="s">
        <v>8</v>
      </c>
      <c r="C183" s="57">
        <f t="shared" si="58"/>
        <v>0</v>
      </c>
      <c r="D183" s="50">
        <f t="shared" si="64"/>
        <v>0</v>
      </c>
      <c r="E183" s="50">
        <f t="shared" si="67"/>
        <v>0</v>
      </c>
      <c r="F183" s="58">
        <f t="shared" si="67"/>
        <v>0</v>
      </c>
      <c r="G183" s="67">
        <f>G184</f>
        <v>0</v>
      </c>
      <c r="H183" s="29">
        <f aca="true" t="shared" si="69" ref="H183:V183">H184</f>
        <v>0</v>
      </c>
      <c r="I183" s="76">
        <f t="shared" si="69"/>
        <v>0</v>
      </c>
      <c r="J183" s="106">
        <f t="shared" si="69"/>
        <v>0</v>
      </c>
      <c r="K183" s="102">
        <f t="shared" si="69"/>
        <v>0</v>
      </c>
      <c r="L183" s="76">
        <f t="shared" si="69"/>
        <v>0</v>
      </c>
      <c r="M183" s="76">
        <f t="shared" si="69"/>
        <v>0</v>
      </c>
      <c r="N183" s="77">
        <f t="shared" si="69"/>
        <v>0</v>
      </c>
      <c r="O183" s="102">
        <f t="shared" si="69"/>
        <v>0</v>
      </c>
      <c r="P183" s="76">
        <f t="shared" si="69"/>
        <v>0</v>
      </c>
      <c r="Q183" s="76">
        <f t="shared" si="69"/>
        <v>0</v>
      </c>
      <c r="R183" s="77">
        <f t="shared" si="69"/>
        <v>0</v>
      </c>
      <c r="S183" s="102">
        <f t="shared" si="69"/>
        <v>0</v>
      </c>
      <c r="T183" s="76">
        <f t="shared" si="69"/>
        <v>0</v>
      </c>
      <c r="U183" s="76">
        <f t="shared" si="69"/>
        <v>0</v>
      </c>
      <c r="V183" s="77">
        <f t="shared" si="69"/>
        <v>0</v>
      </c>
    </row>
    <row r="184" spans="1:22" ht="12.75">
      <c r="A184" s="89">
        <f t="shared" si="54"/>
        <v>178</v>
      </c>
      <c r="B184" s="87" t="s">
        <v>60</v>
      </c>
      <c r="C184" s="12">
        <f t="shared" si="58"/>
        <v>0</v>
      </c>
      <c r="D184" s="3">
        <f t="shared" si="64"/>
        <v>0</v>
      </c>
      <c r="E184" s="3">
        <f t="shared" si="67"/>
        <v>0</v>
      </c>
      <c r="F184" s="11">
        <f t="shared" si="67"/>
        <v>0</v>
      </c>
      <c r="G184" s="16">
        <f t="shared" si="62"/>
        <v>0</v>
      </c>
      <c r="H184" s="17"/>
      <c r="I184" s="3"/>
      <c r="J184" s="17"/>
      <c r="K184" s="8"/>
      <c r="L184" s="3"/>
      <c r="M184" s="3"/>
      <c r="N184" s="11"/>
      <c r="O184" s="8"/>
      <c r="P184" s="3"/>
      <c r="Q184" s="3"/>
      <c r="R184" s="11"/>
      <c r="S184" s="8"/>
      <c r="T184" s="3"/>
      <c r="U184" s="3"/>
      <c r="V184" s="11"/>
    </row>
    <row r="185" spans="1:22" ht="12.75">
      <c r="A185" s="89">
        <f t="shared" si="54"/>
        <v>179</v>
      </c>
      <c r="B185" s="86" t="s">
        <v>59</v>
      </c>
      <c r="C185" s="9">
        <f t="shared" si="58"/>
        <v>0</v>
      </c>
      <c r="D185" s="4">
        <f t="shared" si="64"/>
        <v>0</v>
      </c>
      <c r="E185" s="4">
        <f t="shared" si="67"/>
        <v>0</v>
      </c>
      <c r="F185" s="10">
        <f t="shared" si="67"/>
        <v>0</v>
      </c>
      <c r="G185" s="49">
        <f>G187</f>
        <v>0</v>
      </c>
      <c r="H185" s="9">
        <f>H187</f>
        <v>0</v>
      </c>
      <c r="I185" s="3">
        <f aca="true" t="shared" si="70" ref="I185:V185">I187</f>
        <v>0</v>
      </c>
      <c r="J185" s="17">
        <f t="shared" si="70"/>
        <v>0</v>
      </c>
      <c r="K185" s="8">
        <f>L185+N185</f>
        <v>0</v>
      </c>
      <c r="L185" s="3">
        <f>L186</f>
        <v>0</v>
      </c>
      <c r="M185" s="3">
        <f t="shared" si="70"/>
        <v>0</v>
      </c>
      <c r="N185" s="11">
        <f t="shared" si="70"/>
        <v>0</v>
      </c>
      <c r="O185" s="8">
        <f t="shared" si="70"/>
        <v>0</v>
      </c>
      <c r="P185" s="3">
        <f t="shared" si="70"/>
        <v>0</v>
      </c>
      <c r="Q185" s="3">
        <f t="shared" si="70"/>
        <v>0</v>
      </c>
      <c r="R185" s="11">
        <f t="shared" si="70"/>
        <v>0</v>
      </c>
      <c r="S185" s="8">
        <f t="shared" si="70"/>
        <v>0</v>
      </c>
      <c r="T185" s="3">
        <f t="shared" si="70"/>
        <v>0</v>
      </c>
      <c r="U185" s="3">
        <f t="shared" si="70"/>
        <v>0</v>
      </c>
      <c r="V185" s="11">
        <f t="shared" si="70"/>
        <v>0</v>
      </c>
    </row>
    <row r="186" spans="1:22" ht="12.75">
      <c r="A186" s="89">
        <f t="shared" si="54"/>
        <v>180</v>
      </c>
      <c r="B186" s="85" t="s">
        <v>79</v>
      </c>
      <c r="C186" s="9">
        <f t="shared" si="58"/>
        <v>0</v>
      </c>
      <c r="D186" s="4">
        <f t="shared" si="64"/>
        <v>0</v>
      </c>
      <c r="E186" s="4"/>
      <c r="F186" s="10"/>
      <c r="G186" s="49"/>
      <c r="H186" s="31"/>
      <c r="I186" s="3"/>
      <c r="J186" s="17"/>
      <c r="K186" s="8">
        <f>L186+N186</f>
        <v>0</v>
      </c>
      <c r="L186" s="3"/>
      <c r="M186" s="3"/>
      <c r="N186" s="11"/>
      <c r="O186" s="8"/>
      <c r="P186" s="3"/>
      <c r="Q186" s="3"/>
      <c r="R186" s="11"/>
      <c r="S186" s="8"/>
      <c r="T186" s="3"/>
      <c r="U186" s="3"/>
      <c r="V186" s="11"/>
    </row>
    <row r="187" spans="1:22" ht="12.75">
      <c r="A187" s="89">
        <f t="shared" si="54"/>
        <v>181</v>
      </c>
      <c r="B187" s="87" t="s">
        <v>61</v>
      </c>
      <c r="C187" s="12">
        <f t="shared" si="58"/>
        <v>0</v>
      </c>
      <c r="D187" s="3">
        <f t="shared" si="64"/>
        <v>0</v>
      </c>
      <c r="E187" s="3">
        <f t="shared" si="67"/>
        <v>0</v>
      </c>
      <c r="F187" s="11">
        <f t="shared" si="67"/>
        <v>0</v>
      </c>
      <c r="G187" s="16">
        <f t="shared" si="62"/>
        <v>0</v>
      </c>
      <c r="H187" s="17"/>
      <c r="I187" s="3"/>
      <c r="J187" s="17"/>
      <c r="K187" s="8"/>
      <c r="L187" s="3"/>
      <c r="M187" s="3"/>
      <c r="N187" s="11"/>
      <c r="O187" s="8"/>
      <c r="P187" s="3"/>
      <c r="Q187" s="3"/>
      <c r="R187" s="11"/>
      <c r="S187" s="8"/>
      <c r="T187" s="3"/>
      <c r="U187" s="3"/>
      <c r="V187" s="11"/>
    </row>
    <row r="188" spans="1:22" ht="12.75">
      <c r="A188" s="89">
        <f t="shared" si="54"/>
        <v>182</v>
      </c>
      <c r="B188" s="86" t="s">
        <v>12</v>
      </c>
      <c r="C188" s="9">
        <f t="shared" si="58"/>
        <v>153.7</v>
      </c>
      <c r="D188" s="4">
        <f t="shared" si="64"/>
        <v>153.7</v>
      </c>
      <c r="E188" s="4">
        <f t="shared" si="67"/>
        <v>0</v>
      </c>
      <c r="F188" s="10">
        <f t="shared" si="67"/>
        <v>0</v>
      </c>
      <c r="G188" s="49">
        <f t="shared" si="62"/>
        <v>0</v>
      </c>
      <c r="H188" s="25">
        <f>H189+H190</f>
        <v>0</v>
      </c>
      <c r="I188" s="3">
        <f aca="true" t="shared" si="71" ref="I188:V188">I190</f>
        <v>0</v>
      </c>
      <c r="J188" s="17">
        <f t="shared" si="71"/>
        <v>0</v>
      </c>
      <c r="K188" s="8">
        <f t="shared" si="71"/>
        <v>0</v>
      </c>
      <c r="L188" s="3">
        <f t="shared" si="71"/>
        <v>0</v>
      </c>
      <c r="M188" s="3">
        <f t="shared" si="71"/>
        <v>0</v>
      </c>
      <c r="N188" s="11">
        <f t="shared" si="71"/>
        <v>0</v>
      </c>
      <c r="O188" s="8">
        <f t="shared" si="71"/>
        <v>0</v>
      </c>
      <c r="P188" s="3">
        <f t="shared" si="71"/>
        <v>0</v>
      </c>
      <c r="Q188" s="3">
        <f t="shared" si="71"/>
        <v>0</v>
      </c>
      <c r="R188" s="11">
        <f t="shared" si="71"/>
        <v>0</v>
      </c>
      <c r="S188" s="8">
        <f t="shared" si="71"/>
        <v>153.7</v>
      </c>
      <c r="T188" s="3">
        <f t="shared" si="71"/>
        <v>153.7</v>
      </c>
      <c r="U188" s="3">
        <f t="shared" si="71"/>
        <v>0</v>
      </c>
      <c r="V188" s="11">
        <f t="shared" si="71"/>
        <v>0</v>
      </c>
    </row>
    <row r="189" spans="1:22" ht="25.5">
      <c r="A189" s="89">
        <f t="shared" si="54"/>
        <v>183</v>
      </c>
      <c r="B189" s="96" t="s">
        <v>65</v>
      </c>
      <c r="C189" s="12">
        <f t="shared" si="58"/>
        <v>0</v>
      </c>
      <c r="D189" s="5">
        <f t="shared" si="64"/>
        <v>0</v>
      </c>
      <c r="E189" s="15"/>
      <c r="F189" s="43"/>
      <c r="G189" s="68">
        <f t="shared" si="62"/>
        <v>0</v>
      </c>
      <c r="H189" s="44"/>
      <c r="I189" s="21"/>
      <c r="J189" s="55"/>
      <c r="K189" s="23"/>
      <c r="L189" s="21"/>
      <c r="M189" s="21"/>
      <c r="N189" s="22"/>
      <c r="O189" s="23"/>
      <c r="P189" s="21"/>
      <c r="Q189" s="21"/>
      <c r="R189" s="22"/>
      <c r="S189" s="23"/>
      <c r="T189" s="21"/>
      <c r="U189" s="21"/>
      <c r="V189" s="22"/>
    </row>
    <row r="190" spans="1:22" ht="12.75">
      <c r="A190" s="89">
        <f t="shared" si="54"/>
        <v>184</v>
      </c>
      <c r="B190" s="86" t="s">
        <v>129</v>
      </c>
      <c r="C190" s="12">
        <f t="shared" si="58"/>
        <v>153.7</v>
      </c>
      <c r="D190" s="5">
        <f t="shared" si="64"/>
        <v>153.7</v>
      </c>
      <c r="E190" s="18"/>
      <c r="F190" s="20"/>
      <c r="G190" s="16">
        <f t="shared" si="62"/>
        <v>0</v>
      </c>
      <c r="H190" s="15"/>
      <c r="I190" s="21"/>
      <c r="J190" s="55"/>
      <c r="K190" s="23"/>
      <c r="L190" s="21"/>
      <c r="M190" s="21"/>
      <c r="N190" s="22"/>
      <c r="O190" s="23"/>
      <c r="P190" s="21"/>
      <c r="Q190" s="21"/>
      <c r="R190" s="22"/>
      <c r="S190" s="23">
        <v>153.7</v>
      </c>
      <c r="T190" s="21">
        <v>153.7</v>
      </c>
      <c r="U190" s="21"/>
      <c r="V190" s="22"/>
    </row>
    <row r="191" spans="1:22" ht="12.75">
      <c r="A191" s="89">
        <v>185</v>
      </c>
      <c r="B191" s="86" t="s">
        <v>99</v>
      </c>
      <c r="C191" s="9">
        <f t="shared" si="58"/>
        <v>0</v>
      </c>
      <c r="D191" s="4">
        <f t="shared" si="64"/>
        <v>0</v>
      </c>
      <c r="E191" s="18"/>
      <c r="F191" s="20"/>
      <c r="G191" s="49">
        <f t="shared" si="62"/>
        <v>0</v>
      </c>
      <c r="H191" s="18">
        <f>H192</f>
        <v>0</v>
      </c>
      <c r="I191" s="21"/>
      <c r="J191" s="56"/>
      <c r="K191" s="46"/>
      <c r="L191" s="21"/>
      <c r="M191" s="21"/>
      <c r="N191" s="47"/>
      <c r="O191" s="23"/>
      <c r="P191" s="21"/>
      <c r="Q191" s="21"/>
      <c r="R191" s="47"/>
      <c r="S191" s="46"/>
      <c r="T191" s="21"/>
      <c r="U191" s="21"/>
      <c r="V191" s="47"/>
    </row>
    <row r="192" spans="1:22" ht="13.5" thickBot="1">
      <c r="A192" s="110">
        <v>186</v>
      </c>
      <c r="B192" s="97" t="s">
        <v>128</v>
      </c>
      <c r="C192" s="45">
        <f t="shared" si="58"/>
        <v>0</v>
      </c>
      <c r="D192" s="15">
        <f t="shared" si="64"/>
        <v>0</v>
      </c>
      <c r="E192" s="18"/>
      <c r="F192" s="20"/>
      <c r="G192" s="48">
        <f t="shared" si="62"/>
        <v>0</v>
      </c>
      <c r="H192" s="15"/>
      <c r="I192" s="21"/>
      <c r="J192" s="56"/>
      <c r="K192" s="46"/>
      <c r="L192" s="21"/>
      <c r="M192" s="21"/>
      <c r="N192" s="47"/>
      <c r="O192" s="23"/>
      <c r="P192" s="21"/>
      <c r="Q192" s="21"/>
      <c r="R192" s="47"/>
      <c r="S192" s="46"/>
      <c r="T192" s="21"/>
      <c r="U192" s="21"/>
      <c r="V192" s="47"/>
    </row>
    <row r="193" spans="1:22" ht="13.5" thickBot="1">
      <c r="A193" s="107">
        <v>187</v>
      </c>
      <c r="B193" s="98" t="s">
        <v>66</v>
      </c>
      <c r="C193" s="121">
        <f>G193+K193+O193+S193</f>
        <v>588.5999999999999</v>
      </c>
      <c r="D193" s="118">
        <f t="shared" si="64"/>
        <v>578.9</v>
      </c>
      <c r="E193" s="118">
        <f>I193+M193+Q193+U193</f>
        <v>45.95099999999999</v>
      </c>
      <c r="F193" s="122">
        <f>J193+N193+R193+V193</f>
        <v>9.7</v>
      </c>
      <c r="G193" s="65">
        <f>G8+G42+G97+G130+G160+G182</f>
        <v>450</v>
      </c>
      <c r="H193" s="62">
        <f aca="true" t="shared" si="72" ref="H193:V193">H8+H42+H97+H130+H160+H182</f>
        <v>450</v>
      </c>
      <c r="I193" s="62">
        <f t="shared" si="72"/>
        <v>11.8</v>
      </c>
      <c r="J193" s="65">
        <f t="shared" si="72"/>
        <v>0</v>
      </c>
      <c r="K193" s="64">
        <f t="shared" si="72"/>
        <v>-30.300000000000026</v>
      </c>
      <c r="L193" s="62">
        <f t="shared" si="72"/>
        <v>-30.300000000000026</v>
      </c>
      <c r="M193" s="62">
        <f t="shared" si="72"/>
        <v>43.2</v>
      </c>
      <c r="N193" s="66">
        <f t="shared" si="72"/>
        <v>0</v>
      </c>
      <c r="O193" s="121">
        <f t="shared" si="72"/>
        <v>-80.5</v>
      </c>
      <c r="P193" s="118">
        <f t="shared" si="72"/>
        <v>-84.2</v>
      </c>
      <c r="Q193" s="118">
        <f t="shared" si="72"/>
        <v>-31.249000000000002</v>
      </c>
      <c r="R193" s="66">
        <f t="shared" si="72"/>
        <v>3.7</v>
      </c>
      <c r="S193" s="64">
        <f t="shared" si="72"/>
        <v>249.39999999999998</v>
      </c>
      <c r="T193" s="62">
        <f t="shared" si="72"/>
        <v>243.39999999999998</v>
      </c>
      <c r="U193" s="62">
        <f t="shared" si="72"/>
        <v>22.2</v>
      </c>
      <c r="V193" s="66">
        <f t="shared" si="72"/>
        <v>6</v>
      </c>
    </row>
    <row r="194" ht="12.75">
      <c r="B194" s="1" t="s">
        <v>71</v>
      </c>
    </row>
    <row r="195" ht="12.75">
      <c r="B195" s="1" t="s">
        <v>67</v>
      </c>
    </row>
    <row r="196" ht="12.75">
      <c r="B196" s="2" t="s">
        <v>68</v>
      </c>
    </row>
    <row r="197" ht="12.75">
      <c r="B197" s="1" t="s">
        <v>69</v>
      </c>
    </row>
  </sheetData>
  <sheetProtection/>
  <mergeCells count="24">
    <mergeCell ref="A5:A7"/>
    <mergeCell ref="P5:R5"/>
    <mergeCell ref="H5:J5"/>
    <mergeCell ref="K5:K7"/>
    <mergeCell ref="L5:N5"/>
    <mergeCell ref="O5:O7"/>
    <mergeCell ref="H6:I6"/>
    <mergeCell ref="J6:J7"/>
    <mergeCell ref="N6:N7"/>
    <mergeCell ref="P6:Q6"/>
    <mergeCell ref="S5:S7"/>
    <mergeCell ref="C3:I3"/>
    <mergeCell ref="T5:V5"/>
    <mergeCell ref="T6:U6"/>
    <mergeCell ref="V6:V7"/>
    <mergeCell ref="R6:R7"/>
    <mergeCell ref="C2:M2"/>
    <mergeCell ref="B5:B7"/>
    <mergeCell ref="C5:C7"/>
    <mergeCell ref="D5:F5"/>
    <mergeCell ref="G5:G7"/>
    <mergeCell ref="D6:E6"/>
    <mergeCell ref="F6:F7"/>
    <mergeCell ref="L6:M6"/>
  </mergeCells>
  <printOptions/>
  <pageMargins left="0.35433070866141736" right="0" top="0.7874015748031497" bottom="0.7874015748031497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JurgitaJurkonytė</dc:creator>
  <cp:keywords/>
  <dc:description/>
  <cp:lastModifiedBy>JurgitaJurkonytė</cp:lastModifiedBy>
  <cp:lastPrinted>2013-11-27T11:55:07Z</cp:lastPrinted>
  <dcterms:created xsi:type="dcterms:W3CDTF">2009-11-05T07:35:31Z</dcterms:created>
  <dcterms:modified xsi:type="dcterms:W3CDTF">2013-12-02T09:16:20Z</dcterms:modified>
  <cp:category/>
  <cp:version/>
  <cp:contentType/>
  <cp:contentStatus/>
</cp:coreProperties>
</file>