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1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</sheets>
  <definedNames>
    <definedName name="OLE_LINK2" localSheetId="0">'1-pajamos'!#REF!</definedName>
    <definedName name="_xlnm.Print_Titles" localSheetId="0">'1-pajamos'!$11:$12</definedName>
    <definedName name="_xlnm.Print_Titles" localSheetId="1">'2-sp.dot.'!$10:$10</definedName>
    <definedName name="_xlnm.Print_Titles" localSheetId="2">'4-išl.asign.vald. '!$12:$14</definedName>
    <definedName name="_xlnm.Print_Titles" localSheetId="4">'5-programos'!$12:$15</definedName>
  </definedNames>
  <calcPr fullCalcOnLoad="1"/>
</workbook>
</file>

<file path=xl/sharedStrings.xml><?xml version="1.0" encoding="utf-8"?>
<sst xmlns="http://schemas.openxmlformats.org/spreadsheetml/2006/main" count="522" uniqueCount="367">
  <si>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</si>
  <si>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</si>
  <si>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</si>
  <si>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</si>
  <si>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</si>
  <si>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</si>
  <si>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</si>
  <si>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</si>
  <si>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</si>
  <si>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</si>
  <si>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</si>
  <si>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</si>
  <si>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</si>
  <si>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</si>
  <si>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</si>
  <si>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</si>
  <si>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</si>
  <si>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</si>
  <si>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</si>
  <si>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</si>
  <si>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</si>
  <si>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</si>
  <si>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</si>
  <si>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</si>
  <si>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</si>
  <si>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</si>
  <si>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</si>
  <si>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</si>
  <si>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</si>
  <si>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</si>
  <si>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</si>
  <si>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</si>
  <si>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</si>
  <si>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</si>
  <si>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</si>
  <si>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</si>
  <si>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</si>
  <si>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</si>
  <si>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</si>
  <si>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</si>
  <si>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</si>
  <si>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</si>
  <si>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</si>
  <si>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</si>
  <si>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</si>
  <si>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</si>
  <si>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</si>
  <si>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</si>
  <si>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</si>
  <si>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</si>
  <si>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</si>
  <si>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</si>
  <si>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</si>
  <si>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</si>
  <si>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</si>
  <si>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</si>
  <si>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</si>
  <si>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</si>
  <si>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</si>
  <si>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</si>
  <si>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</si>
  <si>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</si>
  <si>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</si>
  <si>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</si>
  <si>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</si>
  <si>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</si>
  <si>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</si>
  <si>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</si>
  <si>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</si>
  <si>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</si>
  <si>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</si>
  <si>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</si>
  <si>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</si>
  <si>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</si>
  <si>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</si>
  <si>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</si>
  <si>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</si>
  <si>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</si>
  <si>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</si>
  <si>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</si>
  <si>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</si>
  <si>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</si>
  <si>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</si>
  <si>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</si>
  <si>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</si>
  <si>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</si>
  <si>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</si>
  <si>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</si>
  <si>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</si>
  <si>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</si>
  <si>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</si>
  <si>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</si>
  <si>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</si>
  <si>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</si>
  <si>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</si>
  <si>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</si>
  <si>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</si>
  <si>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</si>
  <si>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</si>
  <si>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</si>
  <si>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</si>
  <si>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</si>
  <si>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</si>
  <si>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</si>
  <si>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</si>
  <si>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</si>
  <si>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</si>
  <si>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</si>
  <si>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</si>
  <si>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</si>
  <si>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</si>
  <si>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</si>
  <si>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</si>
  <si>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</si>
  <si>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</si>
  <si>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</si>
  <si>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</si>
  <si>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</si>
  <si>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</si>
  <si>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</si>
  <si>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</si>
  <si>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</si>
  <si>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</si>
  <si>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</si>
  <si>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</si>
  <si>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</si>
  <si>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</si>
  <si>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</si>
  <si>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</si>
  <si>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</si>
  <si>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</si>
  <si>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</si>
  <si>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</si>
  <si>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</si>
  <si>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</si>
  <si>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</si>
  <si>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</si>
  <si>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</si>
  <si>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</si>
  <si>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</si>
  <si>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</si>
  <si>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</si>
  <si>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</si>
  <si>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</si>
  <si>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</si>
  <si>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</si>
  <si>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</si>
  <si>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</si>
  <si>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</si>
  <si>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</si>
  <si>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</si>
  <si>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</si>
  <si>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</si>
  <si>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</si>
  <si>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</si>
  <si>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</si>
  <si>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</si>
  <si>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</si>
  <si>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</si>
  <si>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</si>
  <si>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</si>
  <si>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</si>
  <si>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</si>
  <si>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</si>
  <si>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</si>
  <si>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</si>
  <si>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</si>
  <si>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</si>
  <si>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</si>
  <si>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</si>
  <si>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</si>
  <si>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</si>
  <si>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</si>
  <si>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</si>
  <si>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</si>
  <si>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</si>
  <si>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</si>
  <si>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</si>
  <si>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</si>
  <si>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</si>
  <si>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</si>
  <si>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</si>
  <si>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</si>
  <si>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</si>
  <si>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</si>
  <si>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</si>
  <si>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</si>
  <si>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</si>
  <si>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</si>
  <si>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</si>
  <si>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</si>
  <si>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</si>
  <si>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</si>
  <si>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</si>
  <si>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</si>
  <si>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</si>
  <si>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</si>
  <si>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</si>
  <si>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</si>
  <si>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</si>
  <si>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</si>
  <si>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</si>
  <si>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</si>
  <si>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</si>
  <si>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</si>
  <si>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</si>
  <si>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</si>
  <si>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</si>
  <si>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</si>
  <si>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</si>
  <si>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</si>
  <si>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Mokymo lėšos</t>
  </si>
  <si>
    <t>ROKIŠKIO RAJONO SAVIVALDYBĖS 2020 METŲ BIUDŽETAS</t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</si>
  <si>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</si>
  <si>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</si>
  <si>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</si>
  <si>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</si>
  <si>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</si>
  <si>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</si>
  <si>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</si>
  <si>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</si>
  <si>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</si>
  <si>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</si>
  <si>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</si>
  <si>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</si>
  <si>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</si>
  <si>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</si>
  <si>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</si>
  <si>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</si>
  <si>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</si>
  <si>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</si>
  <si>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</si>
  <si>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</si>
  <si>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</si>
  <si>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</si>
  <si>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</si>
  <si>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</si>
  <si>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</si>
  <si>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</si>
  <si>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</si>
  <si>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</si>
  <si>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 xml:space="preserve"> 1.3.4.1.1.1.a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</si>
  <si>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</si>
  <si>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</si>
  <si>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</si>
  <si>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</si>
  <si>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</si>
  <si>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</si>
  <si>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</si>
  <si>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</si>
  <si>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</si>
  <si>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</si>
  <si>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</si>
  <si>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</si>
  <si>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</si>
  <si>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</si>
  <si>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</si>
  <si>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</si>
  <si>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</si>
  <si>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</si>
  <si>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</si>
  <si>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</si>
  <si>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</si>
  <si>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</si>
  <si>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</si>
  <si>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</si>
  <si>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</si>
  <si>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</si>
  <si>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</si>
  <si>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</si>
  <si>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BIUDŽETO 2020METŲ VALSTYBĖS BIUDŽETO TIKSLINĖS LĖŠOS</t>
  </si>
  <si>
    <t xml:space="preserve">         Funkcijos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</si>
  <si>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</si>
  <si>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</si>
  <si>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</si>
  <si>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</si>
  <si>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</si>
  <si>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</si>
  <si>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</si>
  <si>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</si>
  <si>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</si>
  <si>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</si>
  <si>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</si>
  <si>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</si>
  <si>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</si>
  <si>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</si>
  <si>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</si>
  <si>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</si>
  <si>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</si>
  <si>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</si>
  <si>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</si>
  <si>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</si>
  <si>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</si>
  <si>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</si>
  <si>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</si>
  <si>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</si>
  <si>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</si>
  <si>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</si>
  <si>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</si>
  <si>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</si>
  <si>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1.3.4.2.</t>
  </si>
  <si>
    <t>1.3.4.2.1.1.1.</t>
  </si>
  <si>
    <t>1.3.4.2.1.1.2.</t>
  </si>
  <si>
    <t>Dotacija savivaldybės vykdomų projektų nuosavai daliai finansuoti</t>
  </si>
  <si>
    <t>31.</t>
  </si>
  <si>
    <t>32.</t>
  </si>
  <si>
    <t>33.</t>
  </si>
  <si>
    <t>DOTACIJOS (14+19+21)</t>
  </si>
  <si>
    <t>Juozo Tūbelio progimnazijos pastatui modernizuoti</t>
  </si>
  <si>
    <t xml:space="preserve">                               </t>
  </si>
  <si>
    <t>FINANSŲ MINISTERIJA</t>
  </si>
  <si>
    <t>Valstybinėms (valstybės perduotoms savivaldybėms) funkcijoms vykdyti</t>
  </si>
  <si>
    <t xml:space="preserve">             VALSTYBINĖS (VALSTYBĖS PERDUOTOMS SAVIVALDYBĖMS) FUNKCIJOS                                                       </t>
  </si>
  <si>
    <t>Kelių priežiūros ir plėtros programa</t>
  </si>
  <si>
    <t>1.3.4.1.1.5.2.</t>
  </si>
  <si>
    <t>Kelių priežiūros ir plėtros programa (KPPP)</t>
  </si>
  <si>
    <t>1.3.4.2.1.1.3.</t>
  </si>
  <si>
    <t>SUSISIEKIMO MINISTERIJA</t>
  </si>
  <si>
    <t>34.</t>
  </si>
  <si>
    <t>35.</t>
  </si>
  <si>
    <t xml:space="preserve">ES lėšos neformaliojo vaikų švietimo paslaugų plėtrai </t>
  </si>
  <si>
    <t>36.</t>
  </si>
  <si>
    <t>1.3.4.1.1.5.3.</t>
  </si>
  <si>
    <t>Tarpinstitucinio bendradarbiavimo koordinatoriaus pareigybei išlaikyti</t>
  </si>
  <si>
    <t>37.</t>
  </si>
  <si>
    <t>1.3.4.1.1.5.4.</t>
  </si>
  <si>
    <t>Kitos dotacijos einamiesiems tikslams (20+21+22+23)</t>
  </si>
  <si>
    <t>Kitos dotacijos turtui įsigyti (25+26+27)</t>
  </si>
  <si>
    <t>KITOS PAJAMOS (29+33+34+35)</t>
  </si>
  <si>
    <t>Turto pajamos(30+31+32)</t>
  </si>
  <si>
    <t>VISI MOKESČIAI, PAJAMOS IR DOTACIJOS(1+13+28)</t>
  </si>
  <si>
    <t xml:space="preserve">                        2020 m.vasario  27  d. sprendimo Nr. TS-26</t>
  </si>
  <si>
    <t>2020 m. vasario 27 d. sprendimo Nr. TS-26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</si>
  <si>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</si>
  <si>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biudžeto tikslinės lėšos/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</si>
  <si>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</si>
  <si>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</si>
  <si>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1.3.4.1.1.5.5.</t>
  </si>
  <si>
    <t>Obelių  socialinių paslaugų namams išlaikyti</t>
  </si>
  <si>
    <t>Obelių socialinių paslaugų namai</t>
  </si>
  <si>
    <t>Obelių socialinių paslaugų namams išlaikyti</t>
  </si>
  <si>
    <t xml:space="preserve">                        (Rokiškio rajono savivaldybės tarybos </t>
  </si>
  <si>
    <t>38.</t>
  </si>
  <si>
    <t xml:space="preserve">(Rokiškio rajono savivaldybės tarybos </t>
  </si>
  <si>
    <t>pakeitimai)</t>
  </si>
  <si>
    <t xml:space="preserve"> iš jo: Aplinkos apsaugos rėmimo specialioji programa</t>
  </si>
  <si>
    <t>Užimtumo didinimo programai</t>
  </si>
  <si>
    <t>Specialioji tikslinė dotacija iš viso (15+16+17+18)</t>
  </si>
  <si>
    <t>Valstybės biudžeto lėšos, skirtos mokytojų, dirbančių pagal neformaliojo vaikų švietimo programas mokyklose</t>
  </si>
  <si>
    <t>Iš jų:</t>
  </si>
  <si>
    <t>tūkst. Eur</t>
  </si>
  <si>
    <t>(tūkst. Eur)</t>
  </si>
  <si>
    <t xml:space="preserve">                                                                                                            tūkst. Eur</t>
  </si>
  <si>
    <t xml:space="preserve">                        1 priedas</t>
  </si>
  <si>
    <t xml:space="preserve">                        2020 m. gegužės 11 d. sprendimo Nr. TS-132</t>
  </si>
  <si>
    <t xml:space="preserve">                        redakcija)</t>
  </si>
  <si>
    <t xml:space="preserve">              </t>
  </si>
  <si>
    <t xml:space="preserve">                        Rokiškio rajono savivaldybės tarybos  </t>
  </si>
  <si>
    <t xml:space="preserve">                                                       2020 m.vasario  27  d. sprendimo Nr. TS-26</t>
  </si>
  <si>
    <t xml:space="preserve">                                                       Rokiškio rajono savivaldybės tarybos  </t>
  </si>
  <si>
    <t xml:space="preserve">                                                       (Rokiškio rajono savivaldybės tarybos </t>
  </si>
  <si>
    <t xml:space="preserve">                                                       </t>
  </si>
  <si>
    <t xml:space="preserve">                                                       2020 m. gegužės 11 d. sprendimo Nr. TS-132</t>
  </si>
  <si>
    <r>
      <rPr>
        <sz val="12"/>
        <color indexed="9"/>
        <rFont val="Times New Roman"/>
        <family val="1"/>
      </rPr>
      <t xml:space="preserve">                                                        </t>
    </r>
    <r>
      <rPr>
        <sz val="12"/>
        <rFont val="Times New Roman"/>
        <family val="1"/>
      </rPr>
      <t>redakcija)</t>
    </r>
  </si>
  <si>
    <t xml:space="preserve">2020 m. gegžės 11 d. sprendimo Nr. TS-132 </t>
  </si>
  <si>
    <t>2020 m. gegžės 11 d. sprendimo Nr. TS-132</t>
  </si>
  <si>
    <t xml:space="preserve">                                                       2 priedas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</si>
</sst>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7" fillId="0" borderId="0">
      <alignment/>
      <protection/>
    </xf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6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7" applyFont="1" applyBorder="1" applyAlignment="1">
      <alignment horizontal="right" vertical="center" wrapText="1"/>
      <protection/>
    </xf>
    <xf numFmtId="0" fontId="6" fillId="0" borderId="12" xfId="0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8" fontId="6" fillId="0" borderId="15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6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5" fillId="0" borderId="37" xfId="0" applyFont="1" applyBorder="1" applyAlignment="1">
      <alignment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7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7" applyFont="1" applyBorder="1" applyAlignment="1">
      <alignment horizontal="center" vertical="center" wrapText="1"/>
      <protection/>
    </xf>
    <xf numFmtId="178" fontId="6" fillId="0" borderId="44" xfId="57" applyNumberFormat="1" applyFont="1" applyBorder="1" applyAlignment="1">
      <alignment horizontal="right" vertical="center" wrapText="1"/>
      <protection/>
    </xf>
    <xf numFmtId="178" fontId="6" fillId="0" borderId="45" xfId="57" applyNumberFormat="1" applyFont="1" applyBorder="1" applyAlignment="1">
      <alignment horizontal="right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6" fillId="0" borderId="12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6" fillId="0" borderId="12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5" fillId="0" borderId="37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14" fontId="1" fillId="0" borderId="65" xfId="0" applyNumberFormat="1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176" fontId="1" fillId="0" borderId="64" xfId="0" applyNumberFormat="1" applyFont="1" applyFill="1" applyBorder="1" applyAlignment="1">
      <alignment horizontal="center" vertical="top" wrapText="1"/>
    </xf>
    <xf numFmtId="2" fontId="1" fillId="0" borderId="64" xfId="0" applyNumberFormat="1" applyFont="1" applyFill="1" applyBorder="1" applyAlignment="1">
      <alignment horizontal="center" vertical="top" wrapText="1"/>
    </xf>
    <xf numFmtId="178" fontId="1" fillId="0" borderId="64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4" xfId="0" applyFont="1" applyFill="1" applyBorder="1" applyAlignment="1">
      <alignment horizontal="center"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64" xfId="0" applyFont="1" applyBorder="1" applyAlignment="1">
      <alignment/>
    </xf>
    <xf numFmtId="178" fontId="1" fillId="0" borderId="6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78" fontId="0" fillId="0" borderId="0" xfId="0" applyNumberFormat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6" xfId="0" applyFont="1" applyFill="1" applyBorder="1" applyAlignment="1">
      <alignment wrapText="1"/>
    </xf>
    <xf numFmtId="0" fontId="1" fillId="0" borderId="64" xfId="0" applyFont="1" applyFill="1" applyBorder="1" applyAlignment="1">
      <alignment vertical="top" wrapText="1"/>
    </xf>
    <xf numFmtId="0" fontId="21" fillId="0" borderId="64" xfId="0" applyFont="1" applyFill="1" applyBorder="1" applyAlignment="1">
      <alignment vertical="top" wrapText="1"/>
    </xf>
    <xf numFmtId="0" fontId="1" fillId="0" borderId="65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3" fillId="0" borderId="52" xfId="57" applyFont="1" applyBorder="1" applyAlignment="1">
      <alignment horizontal="center" vertical="center" wrapText="1"/>
      <protection/>
    </xf>
    <xf numFmtId="0" fontId="18" fillId="0" borderId="51" xfId="0" applyFont="1" applyBorder="1" applyAlignment="1">
      <alignment horizontal="right" vertical="center" wrapText="1"/>
    </xf>
    <xf numFmtId="0" fontId="18" fillId="0" borderId="54" xfId="57" applyFont="1" applyBorder="1" applyAlignment="1">
      <alignment horizontal="center" vertical="center" wrapText="1"/>
      <protection/>
    </xf>
    <xf numFmtId="0" fontId="18" fillId="0" borderId="52" xfId="57" applyFont="1" applyBorder="1" applyAlignment="1">
      <alignment horizontal="center" vertical="center" wrapText="1"/>
      <protection/>
    </xf>
    <xf numFmtId="0" fontId="3" fillId="0" borderId="55" xfId="57" applyFont="1" applyBorder="1" applyAlignment="1">
      <alignment horizontal="center" vertical="center" wrapText="1"/>
      <protection/>
    </xf>
    <xf numFmtId="0" fontId="3" fillId="0" borderId="67" xfId="0" applyFont="1" applyBorder="1" applyAlignment="1">
      <alignment vertical="top"/>
    </xf>
    <xf numFmtId="0" fontId="3" fillId="0" borderId="37" xfId="0" applyFont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0" fillId="33" borderId="0" xfId="50" applyNumberFormat="1" applyFont="1" applyFill="1" applyBorder="1" applyAlignment="1" applyProtection="1">
      <alignment/>
      <protection/>
    </xf>
    <xf numFmtId="0" fontId="3" fillId="33" borderId="0" xfId="50" applyNumberFormat="1" applyFont="1" applyFill="1" applyBorder="1" applyAlignment="1" applyProtection="1">
      <alignment/>
      <protection/>
    </xf>
    <xf numFmtId="0" fontId="2" fillId="33" borderId="0" xfId="50" applyNumberFormat="1" applyFont="1" applyFill="1" applyBorder="1" applyAlignment="1" applyProtection="1">
      <alignment horizontal="center"/>
      <protection/>
    </xf>
    <xf numFmtId="0" fontId="20" fillId="33" borderId="0" xfId="50" applyNumberFormat="1" applyFont="1" applyFill="1" applyBorder="1" applyAlignment="1" applyProtection="1">
      <alignment/>
      <protection/>
    </xf>
    <xf numFmtId="16" fontId="0" fillId="33" borderId="0" xfId="50" applyNumberFormat="1" applyFont="1" applyFill="1" applyBorder="1" applyAlignment="1" applyProtection="1">
      <alignment/>
      <protection/>
    </xf>
    <xf numFmtId="0" fontId="24" fillId="33" borderId="0" xfId="50" applyNumberFormat="1" applyFont="1" applyFill="1" applyBorder="1" applyAlignment="1" applyProtection="1">
      <alignment/>
      <protection/>
    </xf>
    <xf numFmtId="0" fontId="1" fillId="33" borderId="0" xfId="50" applyNumberFormat="1" applyFont="1" applyFill="1" applyBorder="1" applyAlignment="1" applyProtection="1">
      <alignment/>
      <protection/>
    </xf>
    <xf numFmtId="0" fontId="22" fillId="33" borderId="0" xfId="50" applyNumberFormat="1" applyFont="1" applyFill="1" applyBorder="1" applyAlignment="1" applyProtection="1">
      <alignment/>
      <protection/>
    </xf>
    <xf numFmtId="0" fontId="3" fillId="33" borderId="68" xfId="50" applyNumberFormat="1" applyFont="1" applyFill="1" applyBorder="1" applyAlignment="1" applyProtection="1">
      <alignment horizontal="center" vertical="center" wrapText="1"/>
      <protection/>
    </xf>
    <xf numFmtId="0" fontId="23" fillId="33" borderId="68" xfId="50" applyNumberFormat="1" applyFont="1" applyFill="1" applyBorder="1" applyAlignment="1" applyProtection="1">
      <alignment horizontal="center" vertical="center" wrapText="1"/>
      <protection/>
    </xf>
    <xf numFmtId="0" fontId="0" fillId="33" borderId="69" xfId="50" applyNumberFormat="1" applyFont="1" applyFill="1" applyBorder="1" applyAlignment="1" applyProtection="1">
      <alignment vertical="top"/>
      <protection/>
    </xf>
    <xf numFmtId="0" fontId="0" fillId="33" borderId="70" xfId="50" applyNumberFormat="1" applyFont="1" applyFill="1" applyBorder="1" applyAlignment="1" applyProtection="1">
      <alignment vertical="top"/>
      <protection/>
    </xf>
    <xf numFmtId="178" fontId="3" fillId="33" borderId="71" xfId="50" applyNumberFormat="1" applyFont="1" applyFill="1" applyBorder="1" applyAlignment="1" applyProtection="1">
      <alignment/>
      <protection/>
    </xf>
    <xf numFmtId="178" fontId="3" fillId="33" borderId="72" xfId="50" applyNumberFormat="1" applyFont="1" applyFill="1" applyBorder="1" applyAlignment="1" applyProtection="1">
      <alignment/>
      <protection/>
    </xf>
    <xf numFmtId="178" fontId="3" fillId="33" borderId="73" xfId="50" applyNumberFormat="1" applyFont="1" applyFill="1" applyBorder="1" applyAlignment="1" applyProtection="1">
      <alignment/>
      <protection/>
    </xf>
    <xf numFmtId="178" fontId="3" fillId="33" borderId="74" xfId="50" applyNumberFormat="1" applyFont="1" applyFill="1" applyBorder="1" applyAlignment="1" applyProtection="1">
      <alignment/>
      <protection/>
    </xf>
    <xf numFmtId="0" fontId="0" fillId="33" borderId="35" xfId="50" applyNumberFormat="1" applyFont="1" applyFill="1" applyBorder="1" applyAlignment="1" applyProtection="1">
      <alignment vertical="top"/>
      <protection/>
    </xf>
    <xf numFmtId="0" fontId="18" fillId="33" borderId="0" xfId="50" applyNumberFormat="1" applyFont="1" applyFill="1" applyBorder="1" applyAlignment="1" applyProtection="1">
      <alignment/>
      <protection/>
    </xf>
    <xf numFmtId="0" fontId="19" fillId="33" borderId="0" xfId="50" applyNumberFormat="1" applyFont="1" applyFill="1" applyBorder="1" applyAlignment="1" applyProtection="1">
      <alignment/>
      <protection/>
    </xf>
    <xf numFmtId="0" fontId="15" fillId="33" borderId="0" xfId="50" applyNumberFormat="1" applyFont="1" applyFill="1" applyBorder="1" applyAlignment="1" applyProtection="1">
      <alignment/>
      <protection/>
    </xf>
    <xf numFmtId="16" fontId="25" fillId="33" borderId="0" xfId="50" applyNumberFormat="1" applyFont="1" applyFill="1" applyBorder="1" applyAlignment="1" applyProtection="1">
      <alignment/>
      <protection/>
    </xf>
    <xf numFmtId="0" fontId="25" fillId="33" borderId="0" xfId="50" applyNumberFormat="1" applyFont="1" applyFill="1" applyBorder="1" applyAlignment="1" applyProtection="1">
      <alignment/>
      <protection/>
    </xf>
    <xf numFmtId="0" fontId="26" fillId="33" borderId="0" xfId="50" applyNumberFormat="1" applyFont="1" applyFill="1" applyBorder="1" applyAlignment="1" applyProtection="1">
      <alignment/>
      <protection/>
    </xf>
    <xf numFmtId="176" fontId="13" fillId="33" borderId="75" xfId="50" applyNumberFormat="1" applyFont="1" applyFill="1" applyBorder="1" applyAlignment="1" applyProtection="1">
      <alignment/>
      <protection/>
    </xf>
    <xf numFmtId="176" fontId="13" fillId="33" borderId="76" xfId="50" applyNumberFormat="1" applyFont="1" applyFill="1" applyBorder="1" applyAlignment="1" applyProtection="1">
      <alignment/>
      <protection/>
    </xf>
    <xf numFmtId="176" fontId="3" fillId="33" borderId="74" xfId="50" applyNumberFormat="1" applyFont="1" applyFill="1" applyBorder="1" applyAlignment="1" applyProtection="1">
      <alignment/>
      <protection/>
    </xf>
    <xf numFmtId="0" fontId="3" fillId="33" borderId="31" xfId="50" applyNumberFormat="1" applyFont="1" applyFill="1" applyBorder="1" applyAlignment="1" applyProtection="1">
      <alignment horizontal="center" vertical="center" wrapText="1"/>
      <protection/>
    </xf>
    <xf numFmtId="0" fontId="23" fillId="33" borderId="31" xfId="50" applyNumberFormat="1" applyFont="1" applyFill="1" applyBorder="1" applyAlignment="1" applyProtection="1">
      <alignment horizontal="center" vertical="center" wrapText="1"/>
      <protection/>
    </xf>
    <xf numFmtId="0" fontId="3" fillId="33" borderId="32" xfId="50" applyNumberFormat="1" applyFont="1" applyFill="1" applyBorder="1" applyAlignment="1" applyProtection="1">
      <alignment horizontal="center" vertical="center" wrapText="1"/>
      <protection/>
    </xf>
    <xf numFmtId="0" fontId="3" fillId="33" borderId="34" xfId="50" applyNumberFormat="1" applyFont="1" applyFill="1" applyBorder="1" applyAlignment="1" applyProtection="1">
      <alignment horizontal="center" vertical="center" wrapText="1"/>
      <protection/>
    </xf>
    <xf numFmtId="0" fontId="13" fillId="33" borderId="38" xfId="50" applyNumberFormat="1" applyFont="1" applyFill="1" applyBorder="1" applyAlignment="1" applyProtection="1">
      <alignment horizontal="center" vertical="center" wrapText="1"/>
      <protection/>
    </xf>
    <xf numFmtId="0" fontId="13" fillId="33" borderId="39" xfId="50" applyNumberFormat="1" applyFont="1" applyFill="1" applyBorder="1" applyAlignment="1" applyProtection="1">
      <alignment horizontal="center" vertical="center" wrapText="1"/>
      <protection/>
    </xf>
    <xf numFmtId="0" fontId="0" fillId="33" borderId="35" xfId="50" applyNumberFormat="1" applyFont="1" applyFill="1" applyBorder="1" applyAlignment="1" applyProtection="1">
      <alignment/>
      <protection/>
    </xf>
    <xf numFmtId="0" fontId="3" fillId="33" borderId="37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78" fontId="18" fillId="0" borderId="54" xfId="57" applyNumberFormat="1" applyFont="1" applyBorder="1" applyAlignment="1">
      <alignment horizontal="center" vertical="center" wrapText="1"/>
      <protection/>
    </xf>
    <xf numFmtId="178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64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vertical="top" wrapText="1"/>
    </xf>
    <xf numFmtId="0" fontId="1" fillId="33" borderId="66" xfId="0" applyFont="1" applyFill="1" applyBorder="1" applyAlignment="1">
      <alignment wrapText="1"/>
    </xf>
    <xf numFmtId="0" fontId="1" fillId="33" borderId="6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1" fontId="28" fillId="0" borderId="64" xfId="0" applyNumberFormat="1" applyFont="1" applyFill="1" applyBorder="1" applyAlignment="1">
      <alignment horizontal="center" vertical="top" wrapText="1"/>
    </xf>
    <xf numFmtId="0" fontId="1" fillId="0" borderId="60" xfId="0" applyFont="1" applyBorder="1" applyAlignment="1">
      <alignment vertical="top" wrapText="1"/>
    </xf>
    <xf numFmtId="178" fontId="1" fillId="0" borderId="7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0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66" fillId="0" borderId="16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176" fontId="1" fillId="0" borderId="16" xfId="0" applyNumberFormat="1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178" fontId="28" fillId="0" borderId="16" xfId="0" applyNumberFormat="1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/>
    </xf>
    <xf numFmtId="0" fontId="1" fillId="0" borderId="45" xfId="0" applyFont="1" applyBorder="1" applyAlignment="1">
      <alignment vertical="top" wrapText="1"/>
    </xf>
    <xf numFmtId="178" fontId="1" fillId="0" borderId="4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176" fontId="1" fillId="33" borderId="16" xfId="0" applyNumberFormat="1" applyFont="1" applyFill="1" applyBorder="1" applyAlignment="1">
      <alignment horizontal="right" vertical="top" wrapText="1"/>
    </xf>
    <xf numFmtId="0" fontId="1" fillId="33" borderId="23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8" fillId="0" borderId="60" xfId="57" applyFont="1" applyBorder="1" applyAlignment="1">
      <alignment horizontal="left" vertical="center" wrapText="1"/>
      <protection/>
    </xf>
    <xf numFmtId="178" fontId="18" fillId="0" borderId="78" xfId="0" applyNumberFormat="1" applyFont="1" applyBorder="1" applyAlignment="1">
      <alignment/>
    </xf>
    <xf numFmtId="178" fontId="18" fillId="0" borderId="59" xfId="57" applyNumberFormat="1" applyFont="1" applyBorder="1" applyAlignment="1">
      <alignment horizontal="right" vertical="center" wrapText="1"/>
      <protection/>
    </xf>
    <xf numFmtId="178" fontId="18" fillId="0" borderId="52" xfId="57" applyNumberFormat="1" applyFont="1" applyBorder="1" applyAlignment="1">
      <alignment horizontal="right" vertical="center" wrapText="1"/>
      <protection/>
    </xf>
    <xf numFmtId="178" fontId="18" fillId="0" borderId="55" xfId="57" applyNumberFormat="1" applyFont="1" applyBorder="1" applyAlignment="1">
      <alignment horizontal="center" vertical="center" wrapText="1"/>
      <protection/>
    </xf>
    <xf numFmtId="178" fontId="18" fillId="0" borderId="59" xfId="57" applyNumberFormat="1" applyFont="1" applyBorder="1" applyAlignment="1">
      <alignment horizontal="center" vertical="center" wrapText="1"/>
      <protection/>
    </xf>
    <xf numFmtId="178" fontId="18" fillId="0" borderId="52" xfId="57" applyNumberFormat="1" applyFont="1" applyBorder="1" applyAlignment="1">
      <alignment horizontal="center" vertical="center" wrapText="1"/>
      <protection/>
    </xf>
    <xf numFmtId="0" fontId="3" fillId="0" borderId="59" xfId="57" applyFont="1" applyBorder="1" applyAlignment="1">
      <alignment horizontal="center" vertical="center" wrapText="1"/>
      <protection/>
    </xf>
    <xf numFmtId="0" fontId="18" fillId="0" borderId="77" xfId="0" applyFont="1" applyBorder="1" applyAlignment="1">
      <alignment horizontal="left"/>
    </xf>
    <xf numFmtId="178" fontId="3" fillId="0" borderId="79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178" fontId="3" fillId="0" borderId="80" xfId="0" applyNumberFormat="1" applyFont="1" applyBorder="1" applyAlignment="1">
      <alignment/>
    </xf>
    <xf numFmtId="178" fontId="3" fillId="0" borderId="81" xfId="0" applyNumberFormat="1" applyFont="1" applyFill="1" applyBorder="1" applyAlignment="1">
      <alignment/>
    </xf>
    <xf numFmtId="178" fontId="3" fillId="0" borderId="26" xfId="0" applyNumberFormat="1" applyFont="1" applyFill="1" applyBorder="1" applyAlignment="1">
      <alignment/>
    </xf>
    <xf numFmtId="178" fontId="3" fillId="0" borderId="82" xfId="0" applyNumberFormat="1" applyFont="1" applyFill="1" applyBorder="1" applyAlignment="1">
      <alignment/>
    </xf>
    <xf numFmtId="178" fontId="3" fillId="0" borderId="79" xfId="0" applyNumberFormat="1" applyFont="1" applyFill="1" applyBorder="1" applyAlignment="1">
      <alignment/>
    </xf>
    <xf numFmtId="178" fontId="3" fillId="0" borderId="80" xfId="0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178" fontId="1" fillId="0" borderId="39" xfId="0" applyNumberFormat="1" applyFont="1" applyFill="1" applyBorder="1" applyAlignment="1">
      <alignment/>
    </xf>
    <xf numFmtId="178" fontId="1" fillId="0" borderId="31" xfId="0" applyNumberFormat="1" applyFont="1" applyFill="1" applyBorder="1" applyAlignment="1">
      <alignment/>
    </xf>
    <xf numFmtId="178" fontId="1" fillId="0" borderId="31" xfId="0" applyNumberFormat="1" applyFont="1" applyFill="1" applyBorder="1" applyAlignment="1">
      <alignment/>
    </xf>
    <xf numFmtId="178" fontId="1" fillId="0" borderId="34" xfId="0" applyNumberFormat="1" applyFont="1" applyFill="1" applyBorder="1" applyAlignment="1">
      <alignment/>
    </xf>
    <xf numFmtId="178" fontId="1" fillId="0" borderId="38" xfId="0" applyNumberFormat="1" applyFont="1" applyFill="1" applyBorder="1" applyAlignment="1">
      <alignment/>
    </xf>
    <xf numFmtId="178" fontId="1" fillId="0" borderId="32" xfId="0" applyNumberFormat="1" applyFont="1" applyFill="1" applyBorder="1" applyAlignment="1">
      <alignment/>
    </xf>
    <xf numFmtId="178" fontId="1" fillId="0" borderId="38" xfId="0" applyNumberFormat="1" applyFont="1" applyFill="1" applyBorder="1" applyAlignment="1">
      <alignment horizontal="center"/>
    </xf>
    <xf numFmtId="178" fontId="1" fillId="0" borderId="31" xfId="0" applyNumberFormat="1" applyFont="1" applyFill="1" applyBorder="1" applyAlignment="1">
      <alignment horizontal="center"/>
    </xf>
    <xf numFmtId="178" fontId="3" fillId="0" borderId="31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/>
    </xf>
    <xf numFmtId="178" fontId="3" fillId="0" borderId="35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/>
    </xf>
    <xf numFmtId="178" fontId="3" fillId="0" borderId="32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0" fontId="18" fillId="33" borderId="83" xfId="50" applyNumberFormat="1" applyFont="1" applyFill="1" applyBorder="1" applyAlignment="1" applyProtection="1">
      <alignment horizontal="left" vertical="center" wrapText="1"/>
      <protection/>
    </xf>
    <xf numFmtId="178" fontId="3" fillId="33" borderId="84" xfId="50" applyNumberFormat="1" applyFont="1" applyFill="1" applyBorder="1" applyAlignment="1" applyProtection="1">
      <alignment/>
      <protection/>
    </xf>
    <xf numFmtId="178" fontId="3" fillId="33" borderId="85" xfId="50" applyNumberFormat="1" applyFont="1" applyFill="1" applyBorder="1" applyAlignment="1" applyProtection="1">
      <alignment/>
      <protection/>
    </xf>
    <xf numFmtId="178" fontId="3" fillId="33" borderId="86" xfId="50" applyNumberFormat="1" applyFont="1" applyFill="1" applyBorder="1" applyAlignment="1" applyProtection="1">
      <alignment/>
      <protection/>
    </xf>
    <xf numFmtId="178" fontId="3" fillId="33" borderId="87" xfId="50" applyNumberFormat="1" applyFont="1" applyFill="1" applyBorder="1" applyAlignment="1" applyProtection="1">
      <alignment/>
      <protection/>
    </xf>
    <xf numFmtId="178" fontId="3" fillId="33" borderId="88" xfId="50" applyNumberFormat="1" applyFont="1" applyFill="1" applyBorder="1" applyAlignment="1" applyProtection="1">
      <alignment/>
      <protection/>
    </xf>
    <xf numFmtId="178" fontId="3" fillId="33" borderId="89" xfId="50" applyNumberFormat="1" applyFont="1" applyFill="1" applyBorder="1" applyAlignment="1" applyProtection="1">
      <alignment/>
      <protection/>
    </xf>
    <xf numFmtId="178" fontId="3" fillId="33" borderId="76" xfId="50" applyNumberFormat="1" applyFont="1" applyFill="1" applyBorder="1" applyAlignment="1" applyProtection="1">
      <alignment/>
      <protection/>
    </xf>
    <xf numFmtId="178" fontId="3" fillId="33" borderId="90" xfId="50" applyNumberFormat="1" applyFont="1" applyFill="1" applyBorder="1" applyAlignment="1" applyProtection="1">
      <alignment/>
      <protection/>
    </xf>
    <xf numFmtId="178" fontId="3" fillId="33" borderId="91" xfId="50" applyNumberFormat="1" applyFont="1" applyFill="1" applyBorder="1" applyAlignment="1" applyProtection="1">
      <alignment/>
      <protection/>
    </xf>
    <xf numFmtId="0" fontId="3" fillId="33" borderId="92" xfId="50" applyNumberFormat="1" applyFont="1" applyFill="1" applyBorder="1" applyAlignment="1" applyProtection="1">
      <alignment/>
      <protection/>
    </xf>
    <xf numFmtId="178" fontId="3" fillId="33" borderId="93" xfId="50" applyNumberFormat="1" applyFont="1" applyFill="1" applyBorder="1" applyAlignment="1" applyProtection="1">
      <alignment/>
      <protection/>
    </xf>
    <xf numFmtId="178" fontId="3" fillId="33" borderId="94" xfId="50" applyNumberFormat="1" applyFont="1" applyFill="1" applyBorder="1" applyAlignment="1" applyProtection="1">
      <alignment/>
      <protection/>
    </xf>
    <xf numFmtId="178" fontId="3" fillId="33" borderId="95" xfId="50" applyNumberFormat="1" applyFont="1" applyFill="1" applyBorder="1" applyAlignment="1" applyProtection="1">
      <alignment/>
      <protection/>
    </xf>
    <xf numFmtId="0" fontId="3" fillId="33" borderId="37" xfId="50" applyNumberFormat="1" applyFont="1" applyFill="1" applyBorder="1" applyAlignment="1" applyProtection="1">
      <alignment/>
      <protection/>
    </xf>
    <xf numFmtId="178" fontId="3" fillId="33" borderId="96" xfId="50" applyNumberFormat="1" applyFont="1" applyFill="1" applyBorder="1" applyAlignment="1" applyProtection="1">
      <alignment/>
      <protection/>
    </xf>
    <xf numFmtId="178" fontId="3" fillId="33" borderId="97" xfId="50" applyNumberFormat="1" applyFont="1" applyFill="1" applyBorder="1" applyAlignment="1" applyProtection="1">
      <alignment/>
      <protection/>
    </xf>
    <xf numFmtId="182" fontId="3" fillId="33" borderId="98" xfId="50" applyNumberFormat="1" applyFont="1" applyFill="1" applyBorder="1" applyAlignment="1" applyProtection="1">
      <alignment/>
      <protection/>
    </xf>
    <xf numFmtId="178" fontId="3" fillId="33" borderId="99" xfId="50" applyNumberFormat="1" applyFont="1" applyFill="1" applyBorder="1" applyAlignment="1" applyProtection="1">
      <alignment/>
      <protection/>
    </xf>
    <xf numFmtId="178" fontId="3" fillId="33" borderId="75" xfId="50" applyNumberFormat="1" applyFont="1" applyFill="1" applyBorder="1" applyAlignment="1" applyProtection="1">
      <alignment/>
      <protection/>
    </xf>
    <xf numFmtId="178" fontId="3" fillId="33" borderId="35" xfId="50" applyNumberFormat="1" applyFont="1" applyFill="1" applyBorder="1" applyAlignment="1" applyProtection="1">
      <alignment/>
      <protection/>
    </xf>
    <xf numFmtId="178" fontId="3" fillId="33" borderId="31" xfId="50" applyNumberFormat="1" applyFont="1" applyFill="1" applyBorder="1" applyAlignment="1" applyProtection="1">
      <alignment/>
      <protection/>
    </xf>
    <xf numFmtId="182" fontId="3" fillId="33" borderId="40" xfId="5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64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0" fillId="0" borderId="102" xfId="57" applyFont="1" applyBorder="1" applyAlignment="1">
      <alignment horizontal="center" vertical="center" wrapText="1"/>
      <protection/>
    </xf>
    <xf numFmtId="0" fontId="0" fillId="0" borderId="103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4" xfId="57" applyFont="1" applyBorder="1" applyAlignment="1">
      <alignment horizontal="center" vertical="center" wrapText="1"/>
      <protection/>
    </xf>
    <xf numFmtId="0" fontId="6" fillId="0" borderId="105" xfId="57" applyFont="1" applyBorder="1" applyAlignment="1">
      <alignment horizontal="center" vertical="center" wrapText="1"/>
      <protection/>
    </xf>
    <xf numFmtId="0" fontId="6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0" fillId="0" borderId="108" xfId="57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7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64" xfId="57" applyFont="1" applyBorder="1" applyAlignment="1">
      <alignment horizontal="center" vertical="center" wrapText="1"/>
      <protection/>
    </xf>
    <xf numFmtId="0" fontId="6" fillId="0" borderId="109" xfId="57" applyFont="1" applyBorder="1" applyAlignment="1">
      <alignment horizontal="center" vertical="center" wrapText="1"/>
      <protection/>
    </xf>
    <xf numFmtId="0" fontId="6" fillId="0" borderId="110" xfId="57" applyFont="1" applyBorder="1" applyAlignment="1">
      <alignment horizontal="center" vertical="center" wrapText="1"/>
      <protection/>
    </xf>
    <xf numFmtId="0" fontId="6" fillId="0" borderId="111" xfId="57" applyFont="1" applyBorder="1" applyAlignment="1">
      <alignment horizontal="center" vertical="center" wrapText="1"/>
      <protection/>
    </xf>
    <xf numFmtId="0" fontId="0" fillId="0" borderId="112" xfId="57" applyFont="1" applyBorder="1" applyAlignment="1">
      <alignment horizontal="center" vertical="center" wrapText="1"/>
      <protection/>
    </xf>
    <xf numFmtId="0" fontId="0" fillId="0" borderId="113" xfId="57" applyFont="1" applyBorder="1" applyAlignment="1">
      <alignment horizontal="center" vertical="center" wrapText="1"/>
      <protection/>
    </xf>
    <xf numFmtId="0" fontId="0" fillId="0" borderId="114" xfId="57" applyFont="1" applyBorder="1" applyAlignment="1">
      <alignment horizontal="center" vertical="center" wrapText="1"/>
      <protection/>
    </xf>
    <xf numFmtId="0" fontId="0" fillId="0" borderId="115" xfId="57" applyFont="1" applyBorder="1" applyAlignment="1">
      <alignment horizontal="center" vertical="center" wrapText="1"/>
      <protection/>
    </xf>
    <xf numFmtId="0" fontId="0" fillId="0" borderId="116" xfId="57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00" xfId="0" applyBorder="1" applyAlignment="1">
      <alignment/>
    </xf>
    <xf numFmtId="0" fontId="0" fillId="0" borderId="117" xfId="57" applyFont="1" applyBorder="1" applyAlignment="1">
      <alignment horizontal="center" vertical="center" wrapText="1"/>
      <protection/>
    </xf>
    <xf numFmtId="0" fontId="0" fillId="0" borderId="118" xfId="57" applyFont="1" applyBorder="1" applyAlignment="1">
      <alignment horizontal="center" vertical="center" wrapText="1"/>
      <protection/>
    </xf>
    <xf numFmtId="0" fontId="0" fillId="0" borderId="119" xfId="57" applyFont="1" applyBorder="1" applyAlignment="1">
      <alignment horizontal="center" vertical="center" wrapText="1"/>
      <protection/>
    </xf>
    <xf numFmtId="0" fontId="6" fillId="0" borderId="120" xfId="57" applyFont="1" applyBorder="1" applyAlignment="1">
      <alignment horizontal="center" vertical="center" wrapText="1"/>
      <protection/>
    </xf>
    <xf numFmtId="0" fontId="6" fillId="0" borderId="115" xfId="57" applyFont="1" applyBorder="1" applyAlignment="1">
      <alignment horizontal="center" vertical="center" wrapText="1"/>
      <protection/>
    </xf>
    <xf numFmtId="0" fontId="6" fillId="0" borderId="121" xfId="57" applyFont="1" applyBorder="1" applyAlignment="1">
      <alignment horizontal="center" vertical="center" wrapText="1"/>
      <protection/>
    </xf>
    <xf numFmtId="0" fontId="0" fillId="0" borderId="122" xfId="57" applyFont="1" applyBorder="1" applyAlignment="1">
      <alignment horizontal="center" vertical="center" wrapText="1"/>
      <protection/>
    </xf>
    <xf numFmtId="0" fontId="0" fillId="0" borderId="123" xfId="57" applyFont="1" applyBorder="1" applyAlignment="1">
      <alignment horizontal="center" vertical="center" wrapText="1"/>
      <protection/>
    </xf>
    <xf numFmtId="0" fontId="0" fillId="0" borderId="124" xfId="57" applyFont="1" applyBorder="1" applyAlignment="1">
      <alignment horizontal="center" vertical="center" wrapText="1"/>
      <protection/>
    </xf>
    <xf numFmtId="0" fontId="0" fillId="0" borderId="125" xfId="57" applyFont="1" applyBorder="1" applyAlignment="1">
      <alignment horizontal="center" vertical="center" wrapText="1"/>
      <protection/>
    </xf>
    <xf numFmtId="0" fontId="6" fillId="0" borderId="126" xfId="57" applyFont="1" applyBorder="1" applyAlignment="1">
      <alignment horizontal="center" vertical="center" wrapText="1"/>
      <protection/>
    </xf>
    <xf numFmtId="0" fontId="6" fillId="0" borderId="127" xfId="57" applyFont="1" applyBorder="1" applyAlignment="1">
      <alignment horizontal="center" vertical="center" wrapText="1"/>
      <protection/>
    </xf>
    <xf numFmtId="0" fontId="6" fillId="0" borderId="128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33" borderId="129" xfId="50" applyNumberFormat="1" applyFont="1" applyFill="1" applyBorder="1" applyAlignment="1" applyProtection="1">
      <alignment/>
      <protection/>
    </xf>
    <xf numFmtId="0" fontId="0" fillId="33" borderId="130" xfId="50" applyNumberFormat="1" applyFont="1" applyFill="1" applyBorder="1" applyAlignment="1" applyProtection="1">
      <alignment/>
      <protection/>
    </xf>
    <xf numFmtId="0" fontId="3" fillId="33" borderId="131" xfId="50" applyNumberFormat="1" applyFont="1" applyFill="1" applyBorder="1" applyAlignment="1" applyProtection="1">
      <alignment horizontal="center" vertical="center" wrapText="1"/>
      <protection/>
    </xf>
    <xf numFmtId="0" fontId="3" fillId="33" borderId="132" xfId="50" applyNumberFormat="1" applyFont="1" applyFill="1" applyBorder="1" applyAlignment="1" applyProtection="1">
      <alignment horizontal="center" vertical="center" wrapText="1"/>
      <protection/>
    </xf>
    <xf numFmtId="0" fontId="13" fillId="33" borderId="133" xfId="50" applyNumberFormat="1" applyFont="1" applyFill="1" applyBorder="1" applyAlignment="1" applyProtection="1">
      <alignment horizontal="center" vertical="center" wrapText="1"/>
      <protection/>
    </xf>
    <xf numFmtId="0" fontId="13" fillId="33" borderId="134" xfId="50" applyNumberFormat="1" applyFont="1" applyFill="1" applyBorder="1" applyAlignment="1" applyProtection="1">
      <alignment horizontal="center" vertical="center" wrapText="1"/>
      <protection/>
    </xf>
    <xf numFmtId="0" fontId="3" fillId="33" borderId="135" xfId="50" applyNumberFormat="1" applyFont="1" applyFill="1" applyBorder="1" applyAlignment="1" applyProtection="1">
      <alignment horizontal="center" vertical="center" wrapText="1"/>
      <protection/>
    </xf>
    <xf numFmtId="0" fontId="3" fillId="33" borderId="136" xfId="50" applyNumberFormat="1" applyFont="1" applyFill="1" applyBorder="1" applyAlignment="1" applyProtection="1">
      <alignment horizontal="center" vertical="center" wrapText="1"/>
      <protection/>
    </xf>
    <xf numFmtId="0" fontId="3" fillId="33" borderId="137" xfId="50" applyNumberFormat="1" applyFont="1" applyFill="1" applyBorder="1" applyAlignment="1" applyProtection="1">
      <alignment horizontal="center" vertical="center" wrapText="1"/>
      <protection/>
    </xf>
    <xf numFmtId="0" fontId="3" fillId="33" borderId="138" xfId="50" applyNumberFormat="1" applyFont="1" applyFill="1" applyBorder="1" applyAlignment="1" applyProtection="1">
      <alignment horizontal="center" vertical="center" wrapText="1"/>
      <protection/>
    </xf>
    <xf numFmtId="0" fontId="3" fillId="33" borderId="139" xfId="50" applyNumberFormat="1" applyFont="1" applyFill="1" applyBorder="1" applyAlignment="1" applyProtection="1">
      <alignment horizontal="center" vertical="center" wrapText="1"/>
      <protection/>
    </xf>
    <xf numFmtId="0" fontId="3" fillId="33" borderId="140" xfId="50" applyNumberFormat="1" applyFont="1" applyFill="1" applyBorder="1" applyAlignment="1" applyProtection="1">
      <alignment horizontal="center" vertical="center" wrapText="1"/>
      <protection/>
    </xf>
    <xf numFmtId="0" fontId="3" fillId="33" borderId="141" xfId="50" applyNumberFormat="1" applyFont="1" applyFill="1" applyBorder="1" applyAlignment="1" applyProtection="1">
      <alignment horizontal="center" vertical="center" wrapText="1"/>
      <protection/>
    </xf>
    <xf numFmtId="0" fontId="13" fillId="33" borderId="142" xfId="50" applyNumberFormat="1" applyFont="1" applyFill="1" applyBorder="1" applyAlignment="1" applyProtection="1">
      <alignment horizontal="center" vertical="center" wrapText="1"/>
      <protection/>
    </xf>
    <xf numFmtId="0" fontId="13" fillId="33" borderId="143" xfId="50" applyNumberFormat="1" applyFont="1" applyFill="1" applyBorder="1" applyAlignment="1" applyProtection="1">
      <alignment horizontal="center" vertical="center" wrapText="1"/>
      <protection/>
    </xf>
    <xf numFmtId="0" fontId="3" fillId="33" borderId="144" xfId="50" applyNumberFormat="1" applyFont="1" applyFill="1" applyBorder="1" applyAlignment="1" applyProtection="1">
      <alignment horizontal="center" vertical="center" wrapText="1"/>
      <protection/>
    </xf>
    <xf numFmtId="0" fontId="3" fillId="33" borderId="145" xfId="5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Lapas1_1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D2" sqref="D2:D7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14.57421875" style="0" customWidth="1"/>
    <col min="4" max="4" width="62.140625" style="0" customWidth="1"/>
    <col min="5" max="5" width="16.00390625" style="0" customWidth="1"/>
    <col min="6" max="6" width="46.421875" style="0" customWidth="1"/>
    <col min="7" max="7" width="17.421875" style="0" customWidth="1"/>
    <col min="9" max="9" width="10.57421875" style="0" bestFit="1" customWidth="1"/>
  </cols>
  <sheetData>
    <row r="1" ht="15.75">
      <c r="B1" s="2" t="s">
        <v>356</v>
      </c>
    </row>
    <row r="2" spans="2:4" ht="15.75">
      <c r="B2" s="2"/>
      <c r="D2" s="270" t="s">
        <v>357</v>
      </c>
    </row>
    <row r="3" ht="15.75">
      <c r="D3" s="270" t="s">
        <v>331</v>
      </c>
    </row>
    <row r="4" ht="15.75">
      <c r="D4" s="271" t="s">
        <v>353</v>
      </c>
    </row>
    <row r="5" spans="2:4" ht="17.25" customHeight="1">
      <c r="B5" s="1"/>
      <c r="D5" s="270" t="s">
        <v>341</v>
      </c>
    </row>
    <row r="6" spans="2:4" ht="17.25" customHeight="1">
      <c r="B6" s="1"/>
      <c r="D6" s="270" t="s">
        <v>354</v>
      </c>
    </row>
    <row r="7" spans="2:4" ht="17.25" customHeight="1">
      <c r="B7" s="1"/>
      <c r="D7" s="270" t="s">
        <v>355</v>
      </c>
    </row>
    <row r="8" spans="2:5" ht="15.75">
      <c r="B8" s="361" t="s">
        <v>213</v>
      </c>
      <c r="C8" s="362"/>
      <c r="D8" s="362"/>
      <c r="E8" s="362"/>
    </row>
    <row r="9" ht="18" customHeight="1">
      <c r="B9" s="3" t="s">
        <v>214</v>
      </c>
    </row>
    <row r="10" spans="2:5" ht="15" customHeight="1" thickBot="1">
      <c r="B10" s="3"/>
      <c r="E10" s="8" t="s">
        <v>351</v>
      </c>
    </row>
    <row r="11" spans="2:5" ht="45" customHeight="1" thickBot="1">
      <c r="B11" s="175" t="s">
        <v>0</v>
      </c>
      <c r="C11" s="176" t="s">
        <v>215</v>
      </c>
      <c r="D11" s="177" t="s">
        <v>216</v>
      </c>
      <c r="E11" s="178" t="s">
        <v>217</v>
      </c>
    </row>
    <row r="12" spans="2:5" ht="16.5" customHeight="1" thickBot="1">
      <c r="B12" s="179">
        <v>1</v>
      </c>
      <c r="C12" s="180">
        <v>2</v>
      </c>
      <c r="D12" s="181">
        <v>3</v>
      </c>
      <c r="E12" s="182">
        <v>4</v>
      </c>
    </row>
    <row r="13" spans="2:5" ht="15" customHeight="1" thickBot="1">
      <c r="B13" s="183" t="s">
        <v>1</v>
      </c>
      <c r="C13" s="184" t="s">
        <v>218</v>
      </c>
      <c r="D13" s="186" t="s">
        <v>219</v>
      </c>
      <c r="E13" s="187">
        <f>E14+E16+E20</f>
        <v>19065</v>
      </c>
    </row>
    <row r="14" spans="2:5" ht="17.25" customHeight="1" thickBot="1">
      <c r="B14" s="183" t="s">
        <v>2</v>
      </c>
      <c r="C14" s="185" t="s">
        <v>220</v>
      </c>
      <c r="D14" s="186" t="s">
        <v>221</v>
      </c>
      <c r="E14" s="187">
        <f>E15</f>
        <v>17508</v>
      </c>
    </row>
    <row r="15" spans="2:5" ht="18.75" customHeight="1" thickBot="1">
      <c r="B15" s="183" t="s">
        <v>3</v>
      </c>
      <c r="C15" s="184" t="s">
        <v>222</v>
      </c>
      <c r="D15" s="186" t="s">
        <v>223</v>
      </c>
      <c r="E15" s="187">
        <v>17508</v>
      </c>
    </row>
    <row r="16" spans="2:5" ht="18.75" customHeight="1" thickBot="1">
      <c r="B16" s="183" t="s">
        <v>4</v>
      </c>
      <c r="C16" s="184" t="s">
        <v>224</v>
      </c>
      <c r="D16" s="186" t="s">
        <v>267</v>
      </c>
      <c r="E16" s="187">
        <f>E17+E18+E19</f>
        <v>825</v>
      </c>
    </row>
    <row r="17" spans="2:5" ht="18" customHeight="1" thickBot="1">
      <c r="B17" s="183" t="s">
        <v>5</v>
      </c>
      <c r="C17" s="184" t="s">
        <v>225</v>
      </c>
      <c r="D17" s="186" t="s">
        <v>226</v>
      </c>
      <c r="E17" s="187">
        <v>550</v>
      </c>
    </row>
    <row r="18" spans="2:5" ht="17.25" customHeight="1" thickBot="1">
      <c r="B18" s="183" t="s">
        <v>6</v>
      </c>
      <c r="C18" s="184" t="s">
        <v>227</v>
      </c>
      <c r="D18" s="186" t="s">
        <v>228</v>
      </c>
      <c r="E18" s="187">
        <v>10</v>
      </c>
    </row>
    <row r="19" spans="2:5" ht="17.25" customHeight="1" thickBot="1">
      <c r="B19" s="183" t="s">
        <v>7</v>
      </c>
      <c r="C19" s="184" t="s">
        <v>229</v>
      </c>
      <c r="D19" s="186" t="s">
        <v>230</v>
      </c>
      <c r="E19" s="187">
        <v>265</v>
      </c>
    </row>
    <row r="20" spans="2:5" ht="15.75" customHeight="1" thickBot="1">
      <c r="B20" s="183" t="s">
        <v>8</v>
      </c>
      <c r="C20" s="184" t="s">
        <v>231</v>
      </c>
      <c r="D20" s="186" t="s">
        <v>268</v>
      </c>
      <c r="E20" s="187">
        <f>E21+E22</f>
        <v>732</v>
      </c>
    </row>
    <row r="21" spans="2:5" ht="16.5" customHeight="1" thickBot="1">
      <c r="B21" s="183" t="s">
        <v>9</v>
      </c>
      <c r="C21" s="184" t="s">
        <v>232</v>
      </c>
      <c r="D21" s="186" t="s">
        <v>233</v>
      </c>
      <c r="E21" s="187">
        <v>50</v>
      </c>
    </row>
    <row r="22" spans="2:5" ht="17.25" customHeight="1" thickBot="1">
      <c r="B22" s="183" t="s">
        <v>10</v>
      </c>
      <c r="C22" s="184" t="s">
        <v>234</v>
      </c>
      <c r="D22" s="186" t="s">
        <v>269</v>
      </c>
      <c r="E22" s="187">
        <f>E23+E24</f>
        <v>682</v>
      </c>
    </row>
    <row r="23" spans="2:5" ht="18.75" customHeight="1" thickBot="1">
      <c r="B23" s="183" t="s">
        <v>11</v>
      </c>
      <c r="C23" s="184" t="s">
        <v>235</v>
      </c>
      <c r="D23" s="186" t="s">
        <v>236</v>
      </c>
      <c r="E23" s="187">
        <v>32</v>
      </c>
    </row>
    <row r="24" spans="2:5" ht="19.5" customHeight="1" thickBot="1">
      <c r="B24" s="183" t="s">
        <v>12</v>
      </c>
      <c r="C24" s="184" t="s">
        <v>237</v>
      </c>
      <c r="D24" s="186" t="s">
        <v>238</v>
      </c>
      <c r="E24" s="188">
        <v>650</v>
      </c>
    </row>
    <row r="25" spans="2:5" ht="18" customHeight="1" thickBot="1">
      <c r="B25" s="183" t="s">
        <v>13</v>
      </c>
      <c r="C25" s="184" t="s">
        <v>239</v>
      </c>
      <c r="D25" s="186" t="s">
        <v>307</v>
      </c>
      <c r="E25" s="189">
        <f>E26+E31+E37</f>
        <v>12488.916619999998</v>
      </c>
    </row>
    <row r="26" spans="2:5" ht="18" customHeight="1" thickBot="1">
      <c r="B26" s="183" t="s">
        <v>14</v>
      </c>
      <c r="C26" s="184" t="s">
        <v>240</v>
      </c>
      <c r="D26" s="186" t="s">
        <v>347</v>
      </c>
      <c r="E26" s="188">
        <f>E27+E28+E29+E30</f>
        <v>10104.615999999998</v>
      </c>
    </row>
    <row r="27" spans="2:5" ht="33.75" customHeight="1" thickBot="1">
      <c r="B27" s="183" t="s">
        <v>15</v>
      </c>
      <c r="C27" s="184" t="s">
        <v>241</v>
      </c>
      <c r="D27" s="186" t="s">
        <v>311</v>
      </c>
      <c r="E27" s="189">
        <v>3274.916</v>
      </c>
    </row>
    <row r="28" spans="2:5" ht="21" customHeight="1" thickBot="1">
      <c r="B28" s="183" t="s">
        <v>16</v>
      </c>
      <c r="C28" s="184" t="s">
        <v>242</v>
      </c>
      <c r="D28" s="190" t="s">
        <v>211</v>
      </c>
      <c r="E28" s="202">
        <v>6707.6</v>
      </c>
    </row>
    <row r="29" spans="2:5" ht="33" customHeight="1" thickBot="1">
      <c r="B29" s="183" t="s">
        <v>17</v>
      </c>
      <c r="C29" s="186" t="s">
        <v>243</v>
      </c>
      <c r="D29" s="191" t="s">
        <v>244</v>
      </c>
      <c r="E29" s="192">
        <v>121.3</v>
      </c>
    </row>
    <row r="30" spans="2:5" ht="47.25" customHeight="1" thickBot="1">
      <c r="B30" s="183" t="s">
        <v>18</v>
      </c>
      <c r="C30" s="186" t="s">
        <v>245</v>
      </c>
      <c r="D30" s="191" t="s">
        <v>246</v>
      </c>
      <c r="E30" s="192">
        <v>0.8</v>
      </c>
    </row>
    <row r="31" spans="2:5" ht="18" customHeight="1" thickBot="1">
      <c r="B31" s="183" t="s">
        <v>19</v>
      </c>
      <c r="C31" s="190" t="s">
        <v>247</v>
      </c>
      <c r="D31" s="265" t="s">
        <v>326</v>
      </c>
      <c r="E31" s="192">
        <f>E32+E33+E34+E35+E36</f>
        <v>1137.11802</v>
      </c>
    </row>
    <row r="32" spans="2:5" ht="30.75" customHeight="1" thickBot="1">
      <c r="B32" s="183" t="s">
        <v>20</v>
      </c>
      <c r="C32" s="186" t="s">
        <v>248</v>
      </c>
      <c r="D32" s="193" t="s">
        <v>249</v>
      </c>
      <c r="E32" s="194">
        <v>31.5</v>
      </c>
    </row>
    <row r="33" spans="2:5" ht="21" customHeight="1" thickBot="1">
      <c r="B33" s="183" t="s">
        <v>49</v>
      </c>
      <c r="C33" s="186" t="s">
        <v>314</v>
      </c>
      <c r="D33" s="193" t="s">
        <v>315</v>
      </c>
      <c r="E33" s="194">
        <v>820</v>
      </c>
    </row>
    <row r="34" spans="2:5" ht="21" customHeight="1" thickBot="1">
      <c r="B34" s="203" t="s">
        <v>21</v>
      </c>
      <c r="C34" s="204" t="s">
        <v>322</v>
      </c>
      <c r="D34" s="205" t="s">
        <v>320</v>
      </c>
      <c r="E34" s="194">
        <v>63.56002</v>
      </c>
    </row>
    <row r="35" spans="2:5" ht="21" customHeight="1" thickBot="1">
      <c r="B35" s="261" t="s">
        <v>22</v>
      </c>
      <c r="C35" s="262" t="s">
        <v>325</v>
      </c>
      <c r="D35" s="263" t="s">
        <v>323</v>
      </c>
      <c r="E35" s="264">
        <v>15.358</v>
      </c>
    </row>
    <row r="36" spans="2:5" ht="21" customHeight="1" thickBot="1">
      <c r="B36" s="261" t="s">
        <v>23</v>
      </c>
      <c r="C36" s="262" t="s">
        <v>337</v>
      </c>
      <c r="D36" s="263" t="s">
        <v>338</v>
      </c>
      <c r="E36" s="264">
        <v>206.7</v>
      </c>
    </row>
    <row r="37" spans="2:5" ht="17.25" customHeight="1" thickBot="1">
      <c r="B37" s="207" t="s">
        <v>24</v>
      </c>
      <c r="C37" s="203" t="s">
        <v>300</v>
      </c>
      <c r="D37" s="193" t="s">
        <v>327</v>
      </c>
      <c r="E37" s="194">
        <f>E38+E39+E40</f>
        <v>1247.1826</v>
      </c>
    </row>
    <row r="38" spans="2:5" ht="18" customHeight="1" thickBot="1">
      <c r="B38" s="206" t="s">
        <v>25</v>
      </c>
      <c r="C38" s="208" t="s">
        <v>301</v>
      </c>
      <c r="D38" s="205" t="s">
        <v>303</v>
      </c>
      <c r="E38" s="194">
        <v>19.1826</v>
      </c>
    </row>
    <row r="39" spans="2:5" ht="17.25" customHeight="1" thickBot="1">
      <c r="B39" s="206" t="s">
        <v>26</v>
      </c>
      <c r="C39" s="208" t="s">
        <v>302</v>
      </c>
      <c r="D39" s="205" t="s">
        <v>308</v>
      </c>
      <c r="E39" s="194">
        <v>93</v>
      </c>
    </row>
    <row r="40" spans="2:5" ht="17.25" customHeight="1" thickBot="1">
      <c r="B40" s="206" t="s">
        <v>27</v>
      </c>
      <c r="C40" s="208" t="s">
        <v>316</v>
      </c>
      <c r="D40" s="193" t="s">
        <v>315</v>
      </c>
      <c r="E40" s="194">
        <v>1135</v>
      </c>
    </row>
    <row r="41" spans="2:10" ht="21" customHeight="1" thickBot="1">
      <c r="B41" s="183" t="s">
        <v>28</v>
      </c>
      <c r="C41" s="184" t="s">
        <v>250</v>
      </c>
      <c r="D41" s="186" t="s">
        <v>328</v>
      </c>
      <c r="E41" s="189">
        <f>E42+E46+E47+E48</f>
        <v>1781.198</v>
      </c>
      <c r="J41" s="8" t="s">
        <v>309</v>
      </c>
    </row>
    <row r="42" spans="2:5" ht="18" customHeight="1" thickBot="1">
      <c r="B42" s="183" t="s">
        <v>29</v>
      </c>
      <c r="C42" s="184" t="s">
        <v>251</v>
      </c>
      <c r="D42" s="186" t="s">
        <v>329</v>
      </c>
      <c r="E42" s="187">
        <f>E43+E44+E45</f>
        <v>355</v>
      </c>
    </row>
    <row r="43" spans="2:5" ht="33" customHeight="1" thickBot="1">
      <c r="B43" s="183" t="s">
        <v>304</v>
      </c>
      <c r="C43" s="184" t="s">
        <v>252</v>
      </c>
      <c r="D43" s="186" t="s">
        <v>253</v>
      </c>
      <c r="E43" s="187">
        <v>250</v>
      </c>
    </row>
    <row r="44" spans="2:5" ht="18" customHeight="1" thickBot="1">
      <c r="B44" s="183" t="s">
        <v>305</v>
      </c>
      <c r="C44" s="184" t="s">
        <v>254</v>
      </c>
      <c r="D44" s="186" t="s">
        <v>255</v>
      </c>
      <c r="E44" s="187">
        <v>30</v>
      </c>
    </row>
    <row r="45" spans="2:5" ht="30" customHeight="1" thickBot="1">
      <c r="B45" s="183" t="s">
        <v>306</v>
      </c>
      <c r="C45" s="184" t="s">
        <v>256</v>
      </c>
      <c r="D45" s="186" t="s">
        <v>257</v>
      </c>
      <c r="E45" s="187">
        <v>75</v>
      </c>
    </row>
    <row r="46" spans="2:5" ht="16.5" customHeight="1" thickBot="1">
      <c r="B46" s="183" t="s">
        <v>318</v>
      </c>
      <c r="C46" s="184" t="s">
        <v>258</v>
      </c>
      <c r="D46" s="186" t="s">
        <v>259</v>
      </c>
      <c r="E46" s="194">
        <v>1411.198</v>
      </c>
    </row>
    <row r="47" spans="2:5" ht="15.75" customHeight="1" thickBot="1">
      <c r="B47" s="183" t="s">
        <v>319</v>
      </c>
      <c r="C47" s="184" t="s">
        <v>260</v>
      </c>
      <c r="D47" s="186" t="s">
        <v>261</v>
      </c>
      <c r="E47" s="187">
        <v>10</v>
      </c>
    </row>
    <row r="48" spans="2:5" ht="19.5" customHeight="1" thickBot="1">
      <c r="B48" s="183" t="s">
        <v>321</v>
      </c>
      <c r="C48" s="184" t="s">
        <v>262</v>
      </c>
      <c r="D48" s="186" t="s">
        <v>263</v>
      </c>
      <c r="E48" s="187">
        <v>5</v>
      </c>
    </row>
    <row r="49" spans="2:5" ht="23.25" customHeight="1" thickBot="1">
      <c r="B49" s="183" t="s">
        <v>324</v>
      </c>
      <c r="C49" s="184"/>
      <c r="D49" s="186" t="s">
        <v>330</v>
      </c>
      <c r="E49" s="266">
        <f>E13+E25+E41</f>
        <v>33335.11461999999</v>
      </c>
    </row>
    <row r="50" spans="2:5" ht="15" customHeight="1" thickBot="1">
      <c r="B50" s="363" t="s">
        <v>342</v>
      </c>
      <c r="C50" s="366"/>
      <c r="D50" s="267" t="s">
        <v>264</v>
      </c>
      <c r="E50" s="268">
        <f>E51+E52+E53</f>
        <v>1111.3110000000001</v>
      </c>
    </row>
    <row r="51" spans="2:5" ht="15.75" customHeight="1">
      <c r="B51" s="364"/>
      <c r="C51" s="367"/>
      <c r="D51" s="199" t="s">
        <v>345</v>
      </c>
      <c r="E51" s="195">
        <v>91.59</v>
      </c>
    </row>
    <row r="52" spans="2:5" ht="13.5" customHeight="1">
      <c r="B52" s="364"/>
      <c r="C52" s="367"/>
      <c r="D52" s="199" t="s">
        <v>265</v>
      </c>
      <c r="E52" s="196">
        <v>295.107</v>
      </c>
    </row>
    <row r="53" spans="2:5" ht="16.5" thickBot="1">
      <c r="B53" s="365"/>
      <c r="C53" s="368"/>
      <c r="D53" s="197" t="s">
        <v>266</v>
      </c>
      <c r="E53" s="198">
        <v>724.614</v>
      </c>
    </row>
    <row r="54" ht="12.75">
      <c r="E54" s="201"/>
    </row>
  </sheetData>
  <sheetProtection/>
  <mergeCells count="3">
    <mergeCell ref="B8:E8"/>
    <mergeCell ref="B50:B53"/>
    <mergeCell ref="C50:C53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7"/>
  <sheetViews>
    <sheetView tabSelected="1" workbookViewId="0" topLeftCell="A31">
      <selection activeCell="O47" sqref="O47"/>
    </sheetView>
  </sheetViews>
  <sheetFormatPr defaultColWidth="9.140625" defaultRowHeight="12.75"/>
  <cols>
    <col min="1" max="1" width="9.140625" style="174" customWidth="1"/>
    <col min="2" max="2" width="5.421875" style="174" customWidth="1"/>
    <col min="3" max="3" width="73.140625" style="174" customWidth="1"/>
    <col min="4" max="4" width="12.28125" style="174" customWidth="1"/>
    <col min="5" max="16384" width="9.140625" style="174" customWidth="1"/>
  </cols>
  <sheetData>
    <row r="1" ht="17.25" customHeight="1">
      <c r="C1" s="270" t="s">
        <v>359</v>
      </c>
    </row>
    <row r="2" spans="3:4" ht="16.5" customHeight="1">
      <c r="C2" s="270" t="s">
        <v>358</v>
      </c>
      <c r="D2" s="1"/>
    </row>
    <row r="3" ht="16.5" customHeight="1">
      <c r="C3" s="271" t="s">
        <v>366</v>
      </c>
    </row>
    <row r="4" ht="16.5" customHeight="1">
      <c r="C4" s="270" t="s">
        <v>360</v>
      </c>
    </row>
    <row r="5" ht="16.5" customHeight="1">
      <c r="C5" s="270" t="s">
        <v>362</v>
      </c>
    </row>
    <row r="6" ht="16.5" customHeight="1">
      <c r="C6" s="270" t="s">
        <v>363</v>
      </c>
    </row>
    <row r="7" ht="16.5" customHeight="1">
      <c r="C7" s="270" t="s">
        <v>361</v>
      </c>
    </row>
    <row r="8" ht="18" customHeight="1">
      <c r="C8" s="200" t="s">
        <v>270</v>
      </c>
    </row>
    <row r="9" ht="18" customHeight="1">
      <c r="C9" s="1" t="s">
        <v>352</v>
      </c>
    </row>
    <row r="10" spans="2:4" ht="34.5" customHeight="1">
      <c r="B10" s="272" t="s">
        <v>0</v>
      </c>
      <c r="C10" s="273" t="s">
        <v>271</v>
      </c>
      <c r="D10" s="274" t="s">
        <v>272</v>
      </c>
    </row>
    <row r="11" spans="2:4" ht="39.75" customHeight="1">
      <c r="B11" s="274">
        <v>1</v>
      </c>
      <c r="C11" s="369" t="s">
        <v>312</v>
      </c>
      <c r="D11" s="370"/>
    </row>
    <row r="12" spans="2:4" ht="15" customHeight="1">
      <c r="B12" s="274">
        <v>2</v>
      </c>
      <c r="C12" s="277" t="s">
        <v>273</v>
      </c>
      <c r="D12" s="288">
        <f>D13+D14+D15</f>
        <v>32.6</v>
      </c>
    </row>
    <row r="13" spans="2:4" ht="15" customHeight="1">
      <c r="B13" s="274">
        <v>3</v>
      </c>
      <c r="C13" s="275" t="s">
        <v>30</v>
      </c>
      <c r="D13" s="273">
        <v>25.1</v>
      </c>
    </row>
    <row r="14" spans="2:4" ht="15.75" customHeight="1">
      <c r="B14" s="274">
        <v>4</v>
      </c>
      <c r="C14" s="276" t="s">
        <v>274</v>
      </c>
      <c r="D14" s="273">
        <v>7</v>
      </c>
    </row>
    <row r="15" spans="2:4" ht="15" customHeight="1">
      <c r="B15" s="274">
        <v>5</v>
      </c>
      <c r="C15" s="276" t="s">
        <v>275</v>
      </c>
      <c r="D15" s="273">
        <v>0.5</v>
      </c>
    </row>
    <row r="16" spans="2:4" ht="16.5" customHeight="1">
      <c r="B16" s="274">
        <v>6</v>
      </c>
      <c r="C16" s="277" t="s">
        <v>276</v>
      </c>
      <c r="D16" s="277">
        <f>D17+D18+D19</f>
        <v>987.1000000000001</v>
      </c>
    </row>
    <row r="17" spans="2:4" ht="16.5" customHeight="1">
      <c r="B17" s="274">
        <v>7</v>
      </c>
      <c r="C17" s="276" t="s">
        <v>32</v>
      </c>
      <c r="D17" s="273">
        <v>960.2</v>
      </c>
    </row>
    <row r="18" spans="2:4" ht="18.75" customHeight="1">
      <c r="B18" s="274">
        <v>8</v>
      </c>
      <c r="C18" s="276" t="s">
        <v>277</v>
      </c>
      <c r="D18" s="273">
        <v>17.7</v>
      </c>
    </row>
    <row r="19" spans="2:4" ht="18" customHeight="1">
      <c r="B19" s="274">
        <v>9</v>
      </c>
      <c r="C19" s="276" t="s">
        <v>31</v>
      </c>
      <c r="D19" s="273">
        <v>9.2</v>
      </c>
    </row>
    <row r="20" spans="2:4" ht="18" customHeight="1">
      <c r="B20" s="274">
        <v>10</v>
      </c>
      <c r="C20" s="277" t="s">
        <v>278</v>
      </c>
      <c r="D20" s="277">
        <f>SUM(D21:D26)</f>
        <v>1449.3000000000002</v>
      </c>
    </row>
    <row r="21" spans="2:4" ht="16.5" customHeight="1">
      <c r="B21" s="274">
        <v>11</v>
      </c>
      <c r="C21" s="277" t="s">
        <v>279</v>
      </c>
      <c r="D21" s="273">
        <v>212.4</v>
      </c>
    </row>
    <row r="22" spans="2:4" ht="17.25" customHeight="1">
      <c r="B22" s="274">
        <v>12</v>
      </c>
      <c r="C22" s="276" t="s">
        <v>33</v>
      </c>
      <c r="D22" s="273">
        <v>391.7</v>
      </c>
    </row>
    <row r="23" spans="2:4" ht="15.75" customHeight="1">
      <c r="B23" s="274">
        <v>13</v>
      </c>
      <c r="C23" s="276" t="s">
        <v>280</v>
      </c>
      <c r="D23" s="273">
        <v>584.2</v>
      </c>
    </row>
    <row r="24" spans="2:4" ht="18.75" customHeight="1">
      <c r="B24" s="274">
        <v>14</v>
      </c>
      <c r="C24" s="276" t="s">
        <v>281</v>
      </c>
      <c r="D24" s="273">
        <v>16</v>
      </c>
    </row>
    <row r="25" spans="2:4" ht="19.5" customHeight="1">
      <c r="B25" s="274">
        <v>15</v>
      </c>
      <c r="C25" s="277" t="s">
        <v>282</v>
      </c>
      <c r="D25" s="273">
        <v>0.1</v>
      </c>
    </row>
    <row r="26" spans="2:4" ht="24.75" customHeight="1">
      <c r="B26" s="274">
        <v>16</v>
      </c>
      <c r="C26" s="277" t="s">
        <v>346</v>
      </c>
      <c r="D26" s="273">
        <v>244.9</v>
      </c>
    </row>
    <row r="27" spans="2:4" ht="15.75" customHeight="1" hidden="1">
      <c r="B27" s="274" t="s">
        <v>17</v>
      </c>
      <c r="C27" s="277" t="s">
        <v>283</v>
      </c>
      <c r="D27" s="277">
        <f>D28+D29</f>
        <v>260.5</v>
      </c>
    </row>
    <row r="28" spans="2:4" ht="16.5" customHeight="1">
      <c r="B28" s="274">
        <v>17</v>
      </c>
      <c r="C28" s="277" t="s">
        <v>63</v>
      </c>
      <c r="D28" s="273">
        <v>252.8</v>
      </c>
    </row>
    <row r="29" spans="2:4" ht="14.25" customHeight="1">
      <c r="B29" s="274">
        <v>18</v>
      </c>
      <c r="C29" s="276" t="s">
        <v>70</v>
      </c>
      <c r="D29" s="273">
        <v>7.7</v>
      </c>
    </row>
    <row r="30" spans="2:4" ht="16.5" customHeight="1">
      <c r="B30" s="274">
        <v>19</v>
      </c>
      <c r="C30" s="277" t="s">
        <v>284</v>
      </c>
      <c r="D30" s="273">
        <f>D31+D32+D33</f>
        <v>499.688</v>
      </c>
    </row>
    <row r="31" spans="2:4" ht="16.5" customHeight="1">
      <c r="B31" s="274">
        <v>20</v>
      </c>
      <c r="C31" s="276" t="s">
        <v>285</v>
      </c>
      <c r="D31" s="273">
        <v>204.4</v>
      </c>
    </row>
    <row r="32" spans="2:4" ht="15" customHeight="1">
      <c r="B32" s="274">
        <v>21</v>
      </c>
      <c r="C32" s="276" t="s">
        <v>286</v>
      </c>
      <c r="D32" s="273">
        <v>287</v>
      </c>
    </row>
    <row r="33" spans="2:4" ht="18" customHeight="1">
      <c r="B33" s="274">
        <v>22</v>
      </c>
      <c r="C33" s="278" t="s">
        <v>287</v>
      </c>
      <c r="D33" s="279">
        <v>8.288</v>
      </c>
    </row>
    <row r="34" spans="2:4" ht="21.75" customHeight="1">
      <c r="B34" s="274">
        <v>23</v>
      </c>
      <c r="C34" s="289" t="s">
        <v>288</v>
      </c>
      <c r="D34" s="277">
        <f>D35</f>
        <v>9.9</v>
      </c>
    </row>
    <row r="35" spans="2:4" ht="19.5" customHeight="1">
      <c r="B35" s="274">
        <v>24</v>
      </c>
      <c r="C35" s="277" t="s">
        <v>289</v>
      </c>
      <c r="D35" s="280">
        <v>9.9</v>
      </c>
    </row>
    <row r="36" spans="2:4" ht="18" customHeight="1">
      <c r="B36" s="274">
        <v>25</v>
      </c>
      <c r="C36" s="277" t="s">
        <v>290</v>
      </c>
      <c r="D36" s="277">
        <f>D37</f>
        <v>27.4</v>
      </c>
    </row>
    <row r="37" spans="2:4" ht="20.25" customHeight="1">
      <c r="B37" s="274">
        <v>26</v>
      </c>
      <c r="C37" s="277" t="s">
        <v>34</v>
      </c>
      <c r="D37" s="280">
        <v>27.4</v>
      </c>
    </row>
    <row r="38" spans="2:4" ht="19.5" customHeight="1">
      <c r="B38" s="274">
        <v>27</v>
      </c>
      <c r="C38" s="277" t="s">
        <v>291</v>
      </c>
      <c r="D38" s="277">
        <f>D39</f>
        <v>0.2</v>
      </c>
    </row>
    <row r="39" spans="2:4" ht="21" customHeight="1">
      <c r="B39" s="274">
        <v>28</v>
      </c>
      <c r="C39" s="277" t="s">
        <v>292</v>
      </c>
      <c r="D39" s="280">
        <v>0.2</v>
      </c>
    </row>
    <row r="40" spans="2:4" ht="17.25" customHeight="1">
      <c r="B40" s="274">
        <v>29</v>
      </c>
      <c r="C40" s="277" t="s">
        <v>293</v>
      </c>
      <c r="D40" s="277">
        <f>D41</f>
        <v>8.228</v>
      </c>
    </row>
    <row r="41" spans="2:4" ht="20.25" customHeight="1">
      <c r="B41" s="274">
        <v>30</v>
      </c>
      <c r="C41" s="277" t="s">
        <v>294</v>
      </c>
      <c r="D41" s="280">
        <v>8.228</v>
      </c>
    </row>
    <row r="42" spans="2:4" ht="18.75" customHeight="1">
      <c r="B42" s="274">
        <v>31</v>
      </c>
      <c r="C42" s="290" t="s">
        <v>295</v>
      </c>
      <c r="D42" s="291">
        <f>D12+D16+D20+D27+D30+D34+D36+D38+D40</f>
        <v>3274.9160000000006</v>
      </c>
    </row>
    <row r="43" spans="2:4" ht="20.25" customHeight="1">
      <c r="B43" s="274">
        <v>32</v>
      </c>
      <c r="C43" s="277" t="s">
        <v>296</v>
      </c>
      <c r="D43" s="292">
        <f>D44+D46+D45+D47+D48+D49+D50</f>
        <v>7033.118020000001</v>
      </c>
    </row>
    <row r="44" spans="2:4" ht="15.75">
      <c r="B44" s="274">
        <v>33</v>
      </c>
      <c r="C44" s="276" t="s">
        <v>211</v>
      </c>
      <c r="D44" s="281">
        <v>6707.6</v>
      </c>
    </row>
    <row r="45" spans="2:4" ht="31.5">
      <c r="B45" s="274">
        <v>34</v>
      </c>
      <c r="C45" s="282" t="s">
        <v>297</v>
      </c>
      <c r="D45" s="281">
        <v>121.3</v>
      </c>
    </row>
    <row r="46" spans="2:4" ht="31.5">
      <c r="B46" s="274">
        <v>35</v>
      </c>
      <c r="C46" s="283" t="s">
        <v>298</v>
      </c>
      <c r="D46" s="281">
        <v>0.8</v>
      </c>
    </row>
    <row r="47" spans="2:4" ht="36.75" customHeight="1">
      <c r="B47" s="284">
        <v>36</v>
      </c>
      <c r="C47" s="285" t="s">
        <v>348</v>
      </c>
      <c r="D47" s="286">
        <v>31.5</v>
      </c>
    </row>
    <row r="48" spans="2:4" ht="14.25" customHeight="1">
      <c r="B48" s="295">
        <v>37</v>
      </c>
      <c r="C48" s="296" t="s">
        <v>308</v>
      </c>
      <c r="D48" s="297">
        <v>93</v>
      </c>
    </row>
    <row r="49" spans="2:4" ht="16.5" customHeight="1">
      <c r="B49" s="295">
        <v>38</v>
      </c>
      <c r="C49" s="298" t="s">
        <v>320</v>
      </c>
      <c r="D49" s="299">
        <v>63.56002</v>
      </c>
    </row>
    <row r="50" spans="2:4" ht="16.5" customHeight="1">
      <c r="B50" s="295">
        <v>39</v>
      </c>
      <c r="C50" s="300" t="s">
        <v>323</v>
      </c>
      <c r="D50" s="301">
        <v>15.358</v>
      </c>
    </row>
    <row r="51" spans="2:4" ht="16.5" customHeight="1">
      <c r="B51" s="295">
        <v>40</v>
      </c>
      <c r="C51" s="296" t="s">
        <v>278</v>
      </c>
      <c r="D51" s="301">
        <f>D52</f>
        <v>206.7</v>
      </c>
    </row>
    <row r="52" spans="2:4" ht="16.5" customHeight="1">
      <c r="B52" s="295">
        <v>41</v>
      </c>
      <c r="C52" s="302" t="s">
        <v>340</v>
      </c>
      <c r="D52" s="301">
        <v>206.7</v>
      </c>
    </row>
    <row r="53" spans="2:4" ht="14.25" customHeight="1">
      <c r="B53" s="295">
        <v>42</v>
      </c>
      <c r="C53" s="303" t="s">
        <v>310</v>
      </c>
      <c r="D53" s="301">
        <v>19.1826</v>
      </c>
    </row>
    <row r="54" spans="2:4" ht="21.75" customHeight="1">
      <c r="B54" s="274">
        <v>43</v>
      </c>
      <c r="C54" s="285" t="s">
        <v>303</v>
      </c>
      <c r="D54" s="287">
        <v>19.1826</v>
      </c>
    </row>
    <row r="55" spans="2:4" ht="21.75" customHeight="1">
      <c r="B55" s="284">
        <v>44</v>
      </c>
      <c r="C55" s="285" t="s">
        <v>317</v>
      </c>
      <c r="D55" s="287">
        <v>1955</v>
      </c>
    </row>
    <row r="56" spans="2:4" ht="15" customHeight="1">
      <c r="B56" s="284">
        <v>45</v>
      </c>
      <c r="C56" s="285" t="s">
        <v>313</v>
      </c>
      <c r="D56" s="287">
        <v>1955</v>
      </c>
    </row>
    <row r="57" spans="2:4" ht="15.75">
      <c r="B57" s="274">
        <v>46</v>
      </c>
      <c r="C57" s="293" t="s">
        <v>299</v>
      </c>
      <c r="D57" s="294">
        <f>D43+D42+D53+D55</f>
        <v>12282.216620000001</v>
      </c>
    </row>
  </sheetData>
  <sheetProtection/>
  <mergeCells count="1">
    <mergeCell ref="C11:D11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"/>
  <sheetViews>
    <sheetView zoomScalePageLayoutView="0" workbookViewId="0" topLeftCell="C4">
      <selection activeCell="G29" sqref="G2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38.140625" style="0" customWidth="1"/>
    <col min="5" max="6" width="11.421875" style="0" customWidth="1"/>
    <col min="7" max="7" width="10.00390625" style="0" customWidth="1"/>
    <col min="8" max="8" width="9.140625" style="0" customWidth="1"/>
    <col min="9" max="9" width="9.8515625" style="0" customWidth="1"/>
    <col min="10" max="10" width="11.00390625" style="0" customWidth="1"/>
    <col min="11" max="11" width="9.7109375" style="0" customWidth="1"/>
    <col min="12" max="12" width="5.28125" style="0" customWidth="1"/>
    <col min="13" max="13" width="10.421875" style="0" customWidth="1"/>
    <col min="14" max="14" width="10.7109375" style="0" customWidth="1"/>
    <col min="15" max="15" width="8.28125" style="0" customWidth="1"/>
    <col min="16" max="16" width="9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57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5.140625" style="0" customWidth="1"/>
  </cols>
  <sheetData>
    <row r="1" ht="15.75" hidden="1">
      <c r="H1" s="2"/>
    </row>
    <row r="2" spans="8:12" ht="15.75" hidden="1">
      <c r="H2" s="373"/>
      <c r="I2" s="374"/>
      <c r="J2" s="374"/>
      <c r="K2" s="374"/>
      <c r="L2" s="374"/>
    </row>
    <row r="3" ht="15.75" hidden="1">
      <c r="H3" s="1"/>
    </row>
    <row r="4" ht="15.75">
      <c r="H4" s="1"/>
    </row>
    <row r="5" spans="4:22" ht="15.75">
      <c r="D5" s="259"/>
      <c r="E5" s="259"/>
      <c r="F5" s="259"/>
      <c r="G5" s="259"/>
      <c r="H5" s="1"/>
      <c r="I5" s="259"/>
      <c r="J5" s="259"/>
      <c r="K5" s="259"/>
      <c r="L5" s="259"/>
      <c r="M5" s="259"/>
      <c r="N5" s="259"/>
      <c r="O5" s="259"/>
      <c r="P5" s="259"/>
      <c r="Q5" s="259"/>
      <c r="R5" s="1" t="s">
        <v>56</v>
      </c>
      <c r="S5" s="1"/>
      <c r="T5" s="1"/>
      <c r="U5" s="1"/>
      <c r="V5" s="259"/>
    </row>
    <row r="6" spans="4:22" ht="15.75">
      <c r="D6" s="259"/>
      <c r="E6" s="259"/>
      <c r="F6" s="259"/>
      <c r="G6" s="259"/>
      <c r="H6" s="1"/>
      <c r="I6" s="259"/>
      <c r="J6" s="259"/>
      <c r="K6" s="259"/>
      <c r="L6" s="259"/>
      <c r="M6" s="259"/>
      <c r="N6" s="259"/>
      <c r="O6" s="259"/>
      <c r="P6" s="259"/>
      <c r="Q6" s="259"/>
      <c r="R6" s="260" t="s">
        <v>332</v>
      </c>
      <c r="S6" s="256"/>
      <c r="T6" s="256"/>
      <c r="U6" s="256"/>
      <c r="V6" s="259"/>
    </row>
    <row r="7" spans="4:22" ht="15.75">
      <c r="D7" s="259"/>
      <c r="E7" s="259"/>
      <c r="F7" s="259"/>
      <c r="G7" s="259"/>
      <c r="H7" s="1"/>
      <c r="I7" s="259"/>
      <c r="J7" s="259"/>
      <c r="K7" s="259"/>
      <c r="L7" s="259"/>
      <c r="M7" s="259"/>
      <c r="N7" s="259"/>
      <c r="O7" s="259"/>
      <c r="P7" s="259"/>
      <c r="Q7" s="259"/>
      <c r="R7" s="1" t="s">
        <v>73</v>
      </c>
      <c r="S7" s="1"/>
      <c r="T7" s="1"/>
      <c r="U7" s="1"/>
      <c r="V7" s="259"/>
    </row>
    <row r="8" spans="4:22" ht="15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 t="s">
        <v>343</v>
      </c>
      <c r="S8" s="1"/>
      <c r="T8" s="1"/>
      <c r="U8" s="1"/>
      <c r="V8" s="1"/>
    </row>
    <row r="9" spans="3:24" ht="15.75">
      <c r="C9" s="12" t="s">
        <v>71</v>
      </c>
      <c r="D9" s="375" t="s">
        <v>212</v>
      </c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260" t="s">
        <v>364</v>
      </c>
      <c r="S9" s="256"/>
      <c r="T9" s="256"/>
      <c r="U9" s="256"/>
      <c r="V9" s="256"/>
      <c r="W9" s="4"/>
      <c r="X9" s="4"/>
    </row>
    <row r="10" spans="4:22" ht="15.75">
      <c r="D10" s="1"/>
      <c r="E10" s="377" t="s">
        <v>72</v>
      </c>
      <c r="F10" s="377"/>
      <c r="G10" s="377"/>
      <c r="H10" s="377"/>
      <c r="I10" s="377"/>
      <c r="J10" s="377"/>
      <c r="K10" s="377"/>
      <c r="L10" s="1"/>
      <c r="M10" s="1"/>
      <c r="N10" s="1"/>
      <c r="O10" s="1"/>
      <c r="P10" s="1"/>
      <c r="Q10" s="1"/>
      <c r="R10" s="1" t="s">
        <v>344</v>
      </c>
      <c r="S10" s="1"/>
      <c r="T10" s="1"/>
      <c r="U10" s="1"/>
      <c r="V10" s="1"/>
    </row>
    <row r="11" spans="4:22" ht="16.5" thickBot="1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350</v>
      </c>
      <c r="V11" s="1"/>
    </row>
    <row r="12" spans="3:24" ht="12.75">
      <c r="C12" s="383" t="s">
        <v>0</v>
      </c>
      <c r="D12" s="386" t="s">
        <v>74</v>
      </c>
      <c r="E12" s="389" t="s">
        <v>75</v>
      </c>
      <c r="F12" s="392" t="s">
        <v>349</v>
      </c>
      <c r="G12" s="393"/>
      <c r="H12" s="393"/>
      <c r="I12" s="389" t="s">
        <v>77</v>
      </c>
      <c r="J12" s="392" t="s">
        <v>349</v>
      </c>
      <c r="K12" s="393"/>
      <c r="L12" s="396"/>
      <c r="M12" s="378" t="s">
        <v>208</v>
      </c>
      <c r="N12" s="392" t="s">
        <v>349</v>
      </c>
      <c r="O12" s="393"/>
      <c r="P12" s="393"/>
      <c r="Q12" s="389" t="s">
        <v>210</v>
      </c>
      <c r="R12" s="392" t="s">
        <v>349</v>
      </c>
      <c r="S12" s="393"/>
      <c r="T12" s="396"/>
      <c r="U12" s="389" t="s">
        <v>79</v>
      </c>
      <c r="V12" s="392" t="s">
        <v>349</v>
      </c>
      <c r="W12" s="393"/>
      <c r="X12" s="396"/>
    </row>
    <row r="13" spans="3:24" ht="12.75">
      <c r="C13" s="384"/>
      <c r="D13" s="387"/>
      <c r="E13" s="390"/>
      <c r="F13" s="394" t="s">
        <v>80</v>
      </c>
      <c r="G13" s="395"/>
      <c r="H13" s="381" t="s">
        <v>81</v>
      </c>
      <c r="I13" s="390"/>
      <c r="J13" s="394" t="s">
        <v>80</v>
      </c>
      <c r="K13" s="395"/>
      <c r="L13" s="371" t="s">
        <v>81</v>
      </c>
      <c r="M13" s="379"/>
      <c r="N13" s="394" t="s">
        <v>80</v>
      </c>
      <c r="O13" s="395"/>
      <c r="P13" s="381" t="s">
        <v>81</v>
      </c>
      <c r="Q13" s="390"/>
      <c r="R13" s="394" t="s">
        <v>80</v>
      </c>
      <c r="S13" s="395"/>
      <c r="T13" s="371" t="s">
        <v>81</v>
      </c>
      <c r="U13" s="390"/>
      <c r="V13" s="394" t="s">
        <v>80</v>
      </c>
      <c r="W13" s="395"/>
      <c r="X13" s="371" t="s">
        <v>81</v>
      </c>
    </row>
    <row r="14" spans="3:24" ht="51.75" thickBot="1">
      <c r="C14" s="385"/>
      <c r="D14" s="388"/>
      <c r="E14" s="391"/>
      <c r="F14" s="13" t="s">
        <v>75</v>
      </c>
      <c r="G14" s="13"/>
      <c r="H14" s="382"/>
      <c r="I14" s="391"/>
      <c r="J14" s="13" t="s">
        <v>75</v>
      </c>
      <c r="K14" s="13" t="s">
        <v>82</v>
      </c>
      <c r="L14" s="372"/>
      <c r="M14" s="380"/>
      <c r="N14" s="13" t="s">
        <v>75</v>
      </c>
      <c r="O14" s="13" t="s">
        <v>82</v>
      </c>
      <c r="P14" s="382"/>
      <c r="Q14" s="391"/>
      <c r="R14" s="13" t="s">
        <v>75</v>
      </c>
      <c r="S14" s="13" t="s">
        <v>82</v>
      </c>
      <c r="T14" s="372"/>
      <c r="U14" s="391"/>
      <c r="V14" s="13" t="s">
        <v>75</v>
      </c>
      <c r="W14" s="13" t="s">
        <v>82</v>
      </c>
      <c r="X14" s="372"/>
    </row>
    <row r="15" spans="1:24" ht="15.75" thickBot="1">
      <c r="A15" s="211">
        <v>1</v>
      </c>
      <c r="C15" s="269"/>
      <c r="D15" s="304" t="s">
        <v>339</v>
      </c>
      <c r="E15" s="305">
        <v>206.7</v>
      </c>
      <c r="F15" s="305">
        <v>206.7</v>
      </c>
      <c r="G15" s="305"/>
      <c r="H15" s="257"/>
      <c r="I15" s="306"/>
      <c r="J15" s="307"/>
      <c r="K15" s="307"/>
      <c r="L15" s="308"/>
      <c r="M15" s="309">
        <v>206.7</v>
      </c>
      <c r="N15" s="310">
        <v>206.7</v>
      </c>
      <c r="O15" s="213"/>
      <c r="P15" s="212"/>
      <c r="Q15" s="311"/>
      <c r="R15" s="210"/>
      <c r="S15" s="210"/>
      <c r="T15" s="214"/>
      <c r="U15" s="311"/>
      <c r="V15" s="210"/>
      <c r="W15" s="210"/>
      <c r="X15" s="214"/>
    </row>
    <row r="16" spans="3:25" ht="15" customHeight="1" hidden="1" thickBot="1">
      <c r="C16" s="215">
        <v>152</v>
      </c>
      <c r="D16" s="312" t="s">
        <v>69</v>
      </c>
      <c r="E16" s="313" t="e">
        <f>+I16+M16+Q16+U16</f>
        <v>#REF!</v>
      </c>
      <c r="F16" s="314" t="e">
        <f>+J16+N16+R16+V16</f>
        <v>#REF!</v>
      </c>
      <c r="G16" s="315" t="e">
        <f>+K16+O16+S16+W16</f>
        <v>#REF!</v>
      </c>
      <c r="H16" s="316" t="e">
        <f>+L16+P16+T16+X16</f>
        <v>#REF!</v>
      </c>
      <c r="I16" s="317" t="e">
        <f>J16+L16</f>
        <v>#REF!</v>
      </c>
      <c r="J16" s="318" t="e">
        <f>SUM(#REF!)</f>
        <v>#REF!</v>
      </c>
      <c r="K16" s="318" t="e">
        <f>SUM(#REF!)</f>
        <v>#REF!</v>
      </c>
      <c r="L16" s="319"/>
      <c r="M16" s="320" t="e">
        <f>N16+P16</f>
        <v>#REF!</v>
      </c>
      <c r="N16" s="318" t="e">
        <f>SUM(#REF!)+#REF!</f>
        <v>#REF!</v>
      </c>
      <c r="O16" s="318" t="e">
        <f>SUM(#REF!)+#REF!</f>
        <v>#REF!</v>
      </c>
      <c r="P16" s="321"/>
      <c r="Q16" s="317" t="e">
        <f>R16+T16</f>
        <v>#REF!</v>
      </c>
      <c r="R16" s="318" t="e">
        <f>SUM(#REF!)+#REF!+#REF!</f>
        <v>#REF!</v>
      </c>
      <c r="S16" s="318" t="e">
        <f>SUM(#REF!)+#REF!+#REF!</f>
        <v>#REF!</v>
      </c>
      <c r="T16" s="319" t="e">
        <f>SUM(#REF!)+#REF!+#REF!</f>
        <v>#REF!</v>
      </c>
      <c r="U16" s="317" t="e">
        <f>#REF!+SUM(#REF!)</f>
        <v>#REF!</v>
      </c>
      <c r="V16" s="318" t="e">
        <f>SUM(#REF!)+#REF!</f>
        <v>#REF!</v>
      </c>
      <c r="W16" s="318" t="e">
        <f>SUM(#REF!)+#REF!</f>
        <v>#REF!</v>
      </c>
      <c r="X16" s="322" t="e">
        <f>SUM(#REF!)</f>
        <v>#REF!</v>
      </c>
      <c r="Y16" s="7"/>
    </row>
    <row r="17" spans="3:25" ht="16.5" thickBot="1">
      <c r="C17" s="216">
        <v>154</v>
      </c>
      <c r="D17" s="323" t="s">
        <v>69</v>
      </c>
      <c r="E17" s="324">
        <v>206.7</v>
      </c>
      <c r="F17" s="325">
        <v>206.7</v>
      </c>
      <c r="G17" s="326"/>
      <c r="H17" s="327"/>
      <c r="I17" s="328"/>
      <c r="J17" s="326"/>
      <c r="K17" s="326"/>
      <c r="L17" s="329"/>
      <c r="M17" s="330">
        <v>206.7</v>
      </c>
      <c r="N17" s="331">
        <v>206.7</v>
      </c>
      <c r="O17" s="332"/>
      <c r="P17" s="333"/>
      <c r="Q17" s="334"/>
      <c r="R17" s="335"/>
      <c r="S17" s="335"/>
      <c r="T17" s="336"/>
      <c r="U17" s="334"/>
      <c r="V17" s="335"/>
      <c r="W17" s="335"/>
      <c r="X17" s="337"/>
      <c r="Y17" s="7"/>
    </row>
    <row r="18" spans="3:25" ht="12.75">
      <c r="C18" s="174"/>
      <c r="D18" s="174"/>
      <c r="E18" s="258"/>
      <c r="F18" s="258"/>
      <c r="G18" s="258"/>
      <c r="H18" s="258"/>
      <c r="I18" s="219"/>
      <c r="J18" s="219"/>
      <c r="K18" s="219"/>
      <c r="L18" s="219"/>
      <c r="M18" s="219"/>
      <c r="N18" s="219"/>
      <c r="O18" s="217"/>
      <c r="P18" s="217"/>
      <c r="Q18" s="217"/>
      <c r="R18" s="217"/>
      <c r="S18" s="217"/>
      <c r="T18" s="217"/>
      <c r="U18" s="217"/>
      <c r="V18" s="217"/>
      <c r="W18" s="217"/>
      <c r="X18" s="221"/>
      <c r="Y18" s="7"/>
    </row>
    <row r="19" spans="3:25" ht="12.75">
      <c r="C19" s="174"/>
      <c r="D19" s="174"/>
      <c r="E19" s="174"/>
      <c r="F19" s="174"/>
      <c r="G19" s="174"/>
      <c r="H19" s="174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21"/>
      <c r="Y19" s="7"/>
    </row>
    <row r="20" spans="3:25" ht="12.75">
      <c r="C20" s="174"/>
      <c r="D20" s="218" t="s">
        <v>333</v>
      </c>
      <c r="E20" s="174"/>
      <c r="F20" s="174"/>
      <c r="G20" s="174"/>
      <c r="H20" s="174"/>
      <c r="I20" s="217"/>
      <c r="J20" s="217"/>
      <c r="K20" s="217"/>
      <c r="L20" s="217"/>
      <c r="M20" s="219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21"/>
      <c r="Y20" s="7"/>
    </row>
    <row r="21" spans="3:25" ht="25.5">
      <c r="C21" s="174"/>
      <c r="D21" s="209" t="s">
        <v>334</v>
      </c>
      <c r="E21" s="174"/>
      <c r="F21" s="174"/>
      <c r="G21" s="174"/>
      <c r="H21" s="174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7"/>
    </row>
    <row r="22" spans="3:25" ht="12.75">
      <c r="C22" s="174"/>
      <c r="D22" s="220" t="s">
        <v>335</v>
      </c>
      <c r="E22" s="174"/>
      <c r="F22" s="174"/>
      <c r="G22" s="174"/>
      <c r="H22" s="174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7"/>
    </row>
    <row r="23" spans="3:24" ht="12.75">
      <c r="C23" s="174"/>
      <c r="D23" s="218" t="s">
        <v>336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</sheetData>
  <sheetProtection/>
  <mergeCells count="25"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L13:L14"/>
    <mergeCell ref="H2:L2"/>
    <mergeCell ref="D9:Q9"/>
    <mergeCell ref="E10:K10"/>
    <mergeCell ref="M12:M14"/>
    <mergeCell ref="P13:P14"/>
  </mergeCells>
  <printOptions/>
  <pageMargins left="0" right="0" top="0.35433070866141736" bottom="0.1968503937007874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1" t="s">
        <v>56</v>
      </c>
    </row>
    <row r="3" spans="3:22" ht="12.75">
      <c r="C3" s="412" t="s">
        <v>206</v>
      </c>
      <c r="D3" s="412"/>
      <c r="E3" s="412"/>
      <c r="F3" s="412"/>
      <c r="G3" s="412"/>
      <c r="H3" s="412"/>
      <c r="I3" s="412"/>
      <c r="J3" s="412"/>
      <c r="P3" s="11"/>
      <c r="R3" s="10" t="s">
        <v>207</v>
      </c>
      <c r="S3" s="4"/>
      <c r="T3" s="4"/>
      <c r="U3" s="5"/>
      <c r="V3" s="5"/>
    </row>
    <row r="4" spans="2:18" ht="12.75">
      <c r="B4" s="65"/>
      <c r="C4" s="412" t="s">
        <v>105</v>
      </c>
      <c r="D4" s="412"/>
      <c r="E4" s="412"/>
      <c r="F4" s="412"/>
      <c r="G4" s="412"/>
      <c r="H4" s="412"/>
      <c r="I4" s="412"/>
      <c r="P4" s="10"/>
      <c r="Q4" s="4"/>
      <c r="R4" s="11" t="s">
        <v>106</v>
      </c>
    </row>
    <row r="5" spans="16:20" ht="13.5" thickBot="1">
      <c r="P5" s="11"/>
      <c r="T5" s="8" t="s">
        <v>107</v>
      </c>
    </row>
    <row r="6" spans="1:22" ht="12.75">
      <c r="A6" s="397"/>
      <c r="B6" s="399" t="s">
        <v>74</v>
      </c>
      <c r="C6" s="402" t="s">
        <v>75</v>
      </c>
      <c r="D6" s="405" t="s">
        <v>76</v>
      </c>
      <c r="E6" s="405"/>
      <c r="F6" s="406"/>
      <c r="G6" s="402" t="s">
        <v>77</v>
      </c>
      <c r="H6" s="405" t="s">
        <v>76</v>
      </c>
      <c r="I6" s="405"/>
      <c r="J6" s="392"/>
      <c r="K6" s="409" t="s">
        <v>208</v>
      </c>
      <c r="L6" s="405" t="s">
        <v>76</v>
      </c>
      <c r="M6" s="405"/>
      <c r="N6" s="406"/>
      <c r="O6" s="409" t="s">
        <v>78</v>
      </c>
      <c r="P6" s="405" t="s">
        <v>76</v>
      </c>
      <c r="Q6" s="405"/>
      <c r="R6" s="406"/>
      <c r="S6" s="409" t="s">
        <v>79</v>
      </c>
      <c r="T6" s="405" t="s">
        <v>76</v>
      </c>
      <c r="U6" s="405"/>
      <c r="V6" s="406"/>
    </row>
    <row r="7" spans="1:22" ht="12.75">
      <c r="A7" s="398"/>
      <c r="B7" s="400"/>
      <c r="C7" s="403"/>
      <c r="D7" s="407" t="s">
        <v>80</v>
      </c>
      <c r="E7" s="407"/>
      <c r="F7" s="408" t="s">
        <v>81</v>
      </c>
      <c r="G7" s="403"/>
      <c r="H7" s="407" t="s">
        <v>80</v>
      </c>
      <c r="I7" s="407"/>
      <c r="J7" s="394" t="s">
        <v>81</v>
      </c>
      <c r="K7" s="410"/>
      <c r="L7" s="407" t="s">
        <v>80</v>
      </c>
      <c r="M7" s="407"/>
      <c r="N7" s="408" t="s">
        <v>81</v>
      </c>
      <c r="O7" s="410"/>
      <c r="P7" s="407" t="s">
        <v>80</v>
      </c>
      <c r="Q7" s="407"/>
      <c r="R7" s="408" t="s">
        <v>81</v>
      </c>
      <c r="S7" s="410"/>
      <c r="T7" s="407" t="s">
        <v>80</v>
      </c>
      <c r="U7" s="407"/>
      <c r="V7" s="408" t="s">
        <v>81</v>
      </c>
    </row>
    <row r="8" spans="1:22" ht="48.75" thickBot="1">
      <c r="A8" s="398"/>
      <c r="B8" s="401"/>
      <c r="C8" s="404"/>
      <c r="D8" s="66" t="s">
        <v>75</v>
      </c>
      <c r="E8" s="67" t="s">
        <v>82</v>
      </c>
      <c r="F8" s="371"/>
      <c r="G8" s="404"/>
      <c r="H8" s="66" t="s">
        <v>75</v>
      </c>
      <c r="I8" s="67" t="s">
        <v>82</v>
      </c>
      <c r="J8" s="381"/>
      <c r="K8" s="411"/>
      <c r="L8" s="66" t="s">
        <v>75</v>
      </c>
      <c r="M8" s="67" t="s">
        <v>82</v>
      </c>
      <c r="N8" s="371"/>
      <c r="O8" s="411"/>
      <c r="P8" s="66" t="s">
        <v>75</v>
      </c>
      <c r="Q8" s="67" t="s">
        <v>82</v>
      </c>
      <c r="R8" s="371"/>
      <c r="S8" s="411"/>
      <c r="T8" s="66" t="s">
        <v>75</v>
      </c>
      <c r="U8" s="67" t="s">
        <v>82</v>
      </c>
      <c r="V8" s="371"/>
    </row>
    <row r="9" spans="1:22" ht="30.75" thickBot="1">
      <c r="A9" s="68">
        <v>1</v>
      </c>
      <c r="B9" s="69" t="s">
        <v>108</v>
      </c>
      <c r="C9" s="59">
        <f aca="true" t="shared" si="0" ref="C9:F25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ht="12.75">
      <c r="A10" s="73">
        <v>2</v>
      </c>
      <c r="B10" s="74" t="s">
        <v>83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ht="12.75">
      <c r="A11" s="73">
        <v>3</v>
      </c>
      <c r="B11" s="14" t="s">
        <v>84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ht="12.75">
      <c r="A12" s="73">
        <v>4</v>
      </c>
      <c r="B12" s="19" t="s">
        <v>85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ht="12.75">
      <c r="A13" s="73">
        <v>5</v>
      </c>
      <c r="B13" s="87" t="s">
        <v>109</v>
      </c>
      <c r="C13" s="75">
        <f t="shared" si="0"/>
        <v>0</v>
      </c>
      <c r="D13" s="80">
        <f aca="true" t="shared" si="1" ref="D13:J13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ht="12.75">
      <c r="A14" s="88">
        <f>+A13+1</f>
        <v>6</v>
      </c>
      <c r="B14" s="37" t="s">
        <v>110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aca="true" t="shared" si="2" ref="G14:G24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ht="12.75">
      <c r="A15" s="88">
        <v>7</v>
      </c>
      <c r="B15" s="37" t="s">
        <v>111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ht="12.75">
      <c r="A16" s="88">
        <f>+A15+1</f>
        <v>8</v>
      </c>
      <c r="B16" s="37" t="s">
        <v>112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ht="12.75">
      <c r="A17" s="88">
        <v>9</v>
      </c>
      <c r="B17" s="22" t="s">
        <v>113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ht="12.75">
      <c r="A18" s="88">
        <v>10</v>
      </c>
      <c r="B18" s="22" t="s">
        <v>114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ht="12.75">
      <c r="A19" s="88">
        <v>11</v>
      </c>
      <c r="B19" s="37" t="s">
        <v>115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ht="12.75">
      <c r="A20" s="88">
        <v>12</v>
      </c>
      <c r="B20" s="22" t="s">
        <v>66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ht="12.75">
      <c r="A21" s="88">
        <v>13</v>
      </c>
      <c r="B21" s="37" t="s">
        <v>116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>
      <c r="A22" s="88">
        <v>14</v>
      </c>
      <c r="B22" s="37" t="s">
        <v>117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ht="12.75">
      <c r="A23" s="88">
        <v>15</v>
      </c>
      <c r="B23" s="22" t="s">
        <v>118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ht="12.75">
      <c r="A24" s="88">
        <v>16</v>
      </c>
      <c r="B24" s="37" t="s">
        <v>119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ht="12.75">
      <c r="A25" s="88">
        <v>17</v>
      </c>
      <c r="B25" s="22" t="s">
        <v>120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>
      <c r="A26" s="88">
        <v>18</v>
      </c>
      <c r="B26" s="99" t="s">
        <v>121</v>
      </c>
      <c r="C26" s="15">
        <f aca="true" t="shared" si="3" ref="C26:E54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>
      <c r="A27" s="88">
        <v>19</v>
      </c>
      <c r="B27" s="101" t="s">
        <v>122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ht="12.75">
      <c r="A28" s="88">
        <f>+A27+1</f>
        <v>20</v>
      </c>
      <c r="B28" s="22" t="s">
        <v>123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ht="12.75">
      <c r="A29" s="88">
        <f>+A28+1</f>
        <v>21</v>
      </c>
      <c r="B29" s="102" t="s">
        <v>124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ht="12.75">
      <c r="A30" s="88">
        <f>+A29+1</f>
        <v>22</v>
      </c>
      <c r="B30" s="37" t="s">
        <v>125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ht="12.75">
      <c r="A31" s="88">
        <f>+A30+1</f>
        <v>23</v>
      </c>
      <c r="B31" s="22" t="s">
        <v>126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ht="12.75">
      <c r="A32" s="88">
        <f>+A31+1</f>
        <v>24</v>
      </c>
      <c r="B32" s="37" t="s">
        <v>127</v>
      </c>
      <c r="C32" s="15">
        <f t="shared" si="3"/>
        <v>0</v>
      </c>
      <c r="D32" s="91">
        <f t="shared" si="3"/>
        <v>0</v>
      </c>
      <c r="E32" s="91"/>
      <c r="F32" s="92"/>
      <c r="G32" s="93">
        <f aca="true" t="shared" si="4" ref="G32:G43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ht="12.75">
      <c r="A33" s="88">
        <v>25</v>
      </c>
      <c r="B33" s="22" t="s">
        <v>32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ht="12.75">
      <c r="A34" s="88">
        <v>26</v>
      </c>
      <c r="B34" s="22" t="s">
        <v>39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aca="true" t="shared" si="5" ref="K34:K43">L34+N34</f>
        <v>0</v>
      </c>
      <c r="L34" s="24"/>
      <c r="M34" s="24"/>
      <c r="N34" s="28"/>
      <c r="O34" s="26"/>
      <c r="P34" s="24"/>
      <c r="Q34" s="24"/>
      <c r="R34" s="27"/>
      <c r="S34" s="26">
        <f aca="true" t="shared" si="6" ref="S34:S43">T34+V34</f>
        <v>0</v>
      </c>
      <c r="T34" s="24"/>
      <c r="U34" s="24"/>
      <c r="V34" s="29"/>
    </row>
    <row r="35" spans="1:22" ht="12.75">
      <c r="A35" s="88">
        <f aca="true" t="shared" si="7" ref="A35:A43">+A34+1</f>
        <v>27</v>
      </c>
      <c r="B35" s="22" t="s">
        <v>40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ht="12.75">
      <c r="A36" s="88">
        <f t="shared" si="7"/>
        <v>28</v>
      </c>
      <c r="B36" s="22" t="s">
        <v>41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ht="12.75">
      <c r="A37" s="88">
        <f t="shared" si="7"/>
        <v>29</v>
      </c>
      <c r="B37" s="22" t="s">
        <v>42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ht="12.75">
      <c r="A38" s="88">
        <f t="shared" si="7"/>
        <v>30</v>
      </c>
      <c r="B38" s="22" t="s">
        <v>43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ht="12.75">
      <c r="A39" s="88">
        <f t="shared" si="7"/>
        <v>31</v>
      </c>
      <c r="B39" s="22" t="s">
        <v>44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ht="12.75">
      <c r="A40" s="88">
        <f t="shared" si="7"/>
        <v>32</v>
      </c>
      <c r="B40" s="22" t="s">
        <v>45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ht="12.75">
      <c r="A41" s="88">
        <f t="shared" si="7"/>
        <v>33</v>
      </c>
      <c r="B41" s="22" t="s">
        <v>46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ht="12.75">
      <c r="A42" s="88">
        <f t="shared" si="7"/>
        <v>34</v>
      </c>
      <c r="B42" s="22" t="s">
        <v>58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>
      <c r="A43" s="103">
        <f t="shared" si="7"/>
        <v>35</v>
      </c>
      <c r="B43" s="52" t="s">
        <v>47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>
      <c r="A44" s="68">
        <v>36</v>
      </c>
      <c r="B44" s="69" t="s">
        <v>128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8198.461999999998</v>
      </c>
      <c r="F44" s="62">
        <f>J44+N44+R44+V44</f>
        <v>11.819</v>
      </c>
      <c r="G44" s="71">
        <f>G45+SUM(G55:G85)+SUM(G86:G98)-G90</f>
        <v>5756.881</v>
      </c>
      <c r="H44" s="57">
        <f>H45+SUM(H55:H85)+SUM(H86:H98)-H90</f>
        <v>5747.062000000001</v>
      </c>
      <c r="I44" s="57">
        <f>I45+SUM(I55:I85)+SUM(I86:I98)-I90</f>
        <v>3573.1329999999994</v>
      </c>
      <c r="J44" s="57">
        <f>J45+SUM(J55:J85)+SUM(J86:J98)</f>
        <v>9.819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</v>
      </c>
      <c r="N44" s="104"/>
      <c r="O44" s="105">
        <f>O45+SUM(O55:O98)</f>
        <v>6048.399999999998</v>
      </c>
      <c r="P44" s="49">
        <f>P45+SUM(P55:P98)</f>
        <v>6048.399999999998</v>
      </c>
      <c r="Q44" s="49">
        <f>Q45+SUM(Q55:Q98)</f>
        <v>4518.932999999998</v>
      </c>
      <c r="R44" s="62"/>
      <c r="S44" s="61">
        <f>S45+SUM(S55:S98)</f>
        <v>582.926</v>
      </c>
      <c r="T44" s="57">
        <f>SUM(T55:T98)</f>
        <v>580.926</v>
      </c>
      <c r="U44" s="57">
        <f>SUM(U55:U98)</f>
        <v>23.803000000000004</v>
      </c>
      <c r="V44" s="62">
        <f>SUM(V55:V98)</f>
        <v>2</v>
      </c>
    </row>
    <row r="45" spans="1:22" ht="12.75">
      <c r="A45" s="73">
        <f>+A44+1</f>
        <v>37</v>
      </c>
      <c r="B45" s="87" t="s">
        <v>129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15.165</v>
      </c>
      <c r="P45" s="108">
        <f>SUM(P46:P53)</f>
        <v>15.165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ht="12.75">
      <c r="A46" s="88">
        <v>38</v>
      </c>
      <c r="B46" s="37" t="s">
        <v>130</v>
      </c>
      <c r="C46" s="17">
        <f>D46+F46</f>
        <v>9</v>
      </c>
      <c r="D46" s="91">
        <f>G46+K46+O46+S46</f>
        <v>9</v>
      </c>
      <c r="E46" s="91">
        <f>I46+M46+Q46+U46</f>
        <v>6.898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6.898</v>
      </c>
      <c r="R46" s="95"/>
      <c r="S46" s="97"/>
      <c r="T46" s="91"/>
      <c r="U46" s="91"/>
      <c r="V46" s="115"/>
    </row>
    <row r="47" spans="1:22" ht="12.75">
      <c r="A47" s="88">
        <v>39</v>
      </c>
      <c r="B47" s="37" t="s">
        <v>131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ht="12.75">
      <c r="A48" s="88">
        <v>40</v>
      </c>
      <c r="B48" s="37" t="s">
        <v>132</v>
      </c>
      <c r="C48" s="17">
        <f t="shared" si="3"/>
        <v>0</v>
      </c>
      <c r="D48" s="91">
        <f t="shared" si="3"/>
        <v>0</v>
      </c>
      <c r="E48" s="91"/>
      <c r="F48" s="92"/>
      <c r="G48" s="93">
        <f aca="true" t="shared" si="8" ref="G48:G54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ht="12.75">
      <c r="A49" s="88">
        <v>41</v>
      </c>
      <c r="B49" s="36" t="s">
        <v>133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ht="12.75">
      <c r="A50" s="88">
        <f>+A49+1</f>
        <v>42</v>
      </c>
      <c r="B50" s="116" t="s">
        <v>134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ht="12.75">
      <c r="A51" s="88">
        <v>43</v>
      </c>
      <c r="B51" s="37" t="s">
        <v>135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ht="12.75">
      <c r="A52" s="88">
        <v>44</v>
      </c>
      <c r="B52" s="37" t="s">
        <v>136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ht="12.75">
      <c r="A53" s="88">
        <v>45</v>
      </c>
      <c r="B53" s="37" t="s">
        <v>137</v>
      </c>
      <c r="C53" s="17">
        <f t="shared" si="3"/>
        <v>20.479</v>
      </c>
      <c r="D53" s="91">
        <f t="shared" si="3"/>
        <v>20.479</v>
      </c>
      <c r="E53" s="20">
        <f>I53+M53+Q53+U53</f>
        <v>13.097</v>
      </c>
      <c r="F53" s="25"/>
      <c r="G53" s="93">
        <f t="shared" si="8"/>
        <v>20.479</v>
      </c>
      <c r="H53" s="91">
        <v>20.479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>
      <c r="A54" s="88">
        <v>46</v>
      </c>
      <c r="B54" s="101" t="s">
        <v>138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ht="12.75">
      <c r="A55" s="88">
        <v>47</v>
      </c>
      <c r="B55" s="22" t="s">
        <v>59</v>
      </c>
      <c r="C55" s="26">
        <f aca="true" t="shared" si="9" ref="C55:E60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aca="true" t="shared" si="10" ref="G55:G60">+H55</f>
        <v>234.202</v>
      </c>
      <c r="H55" s="24">
        <v>234.202</v>
      </c>
      <c r="I55" s="30">
        <v>159.528</v>
      </c>
      <c r="J55" s="90"/>
      <c r="K55" s="93"/>
      <c r="L55" s="91"/>
      <c r="M55" s="91"/>
      <c r="N55" s="90"/>
      <c r="O55" s="26">
        <f aca="true" t="shared" si="11" ref="O55:O89">+P55</f>
        <v>107.324</v>
      </c>
      <c r="P55" s="24">
        <v>107.324</v>
      </c>
      <c r="Q55" s="24">
        <v>79.312</v>
      </c>
      <c r="R55" s="27"/>
      <c r="S55" s="23">
        <f aca="true" t="shared" si="12" ref="S55:S80">+T55</f>
        <v>23.7</v>
      </c>
      <c r="T55" s="24">
        <v>23.7</v>
      </c>
      <c r="U55" s="24"/>
      <c r="V55" s="27"/>
    </row>
    <row r="56" spans="1:22" ht="12.75">
      <c r="A56" s="88">
        <f aca="true" t="shared" si="13" ref="A56:A62">+A55+1</f>
        <v>48</v>
      </c>
      <c r="B56" s="22" t="s">
        <v>60</v>
      </c>
      <c r="C56" s="26">
        <f t="shared" si="9"/>
        <v>615.2350000000001</v>
      </c>
      <c r="D56" s="24">
        <f t="shared" si="9"/>
        <v>615.2350000000001</v>
      </c>
      <c r="E56" s="24">
        <f t="shared" si="9"/>
        <v>395.313</v>
      </c>
      <c r="F56" s="25"/>
      <c r="G56" s="26">
        <f t="shared" si="10"/>
        <v>410.771</v>
      </c>
      <c r="H56" s="24">
        <v>410.771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ht="12.75">
      <c r="A57" s="88">
        <f t="shared" si="13"/>
        <v>49</v>
      </c>
      <c r="B57" s="22" t="s">
        <v>48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</v>
      </c>
      <c r="F57" s="25"/>
      <c r="G57" s="26">
        <f t="shared" si="10"/>
        <v>161.228</v>
      </c>
      <c r="H57" s="24">
        <v>161.228</v>
      </c>
      <c r="I57" s="30">
        <v>92.748</v>
      </c>
      <c r="J57" s="90"/>
      <c r="K57" s="93"/>
      <c r="L57" s="91"/>
      <c r="M57" s="91"/>
      <c r="N57" s="90"/>
      <c r="O57" s="26">
        <f t="shared" si="11"/>
        <v>77.254</v>
      </c>
      <c r="P57" s="24">
        <v>77.254</v>
      </c>
      <c r="Q57" s="24">
        <v>57.117</v>
      </c>
      <c r="R57" s="27"/>
      <c r="S57" s="23">
        <f t="shared" si="12"/>
        <v>11.874</v>
      </c>
      <c r="T57" s="24">
        <v>11.874</v>
      </c>
      <c r="U57" s="24"/>
      <c r="V57" s="27"/>
    </row>
    <row r="58" spans="1:22" ht="12.75">
      <c r="A58" s="88">
        <f t="shared" si="13"/>
        <v>50</v>
      </c>
      <c r="B58" s="22" t="s">
        <v>91</v>
      </c>
      <c r="C58" s="26">
        <f t="shared" si="9"/>
        <v>507.967</v>
      </c>
      <c r="D58" s="24">
        <f t="shared" si="9"/>
        <v>507.967</v>
      </c>
      <c r="E58" s="24">
        <f t="shared" si="9"/>
        <v>311.057</v>
      </c>
      <c r="F58" s="25"/>
      <c r="G58" s="26">
        <f t="shared" si="10"/>
        <v>251.682</v>
      </c>
      <c r="H58" s="24">
        <v>251.682</v>
      </c>
      <c r="I58" s="24">
        <v>160.037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</v>
      </c>
      <c r="R58" s="27"/>
      <c r="S58" s="23">
        <f t="shared" si="12"/>
        <v>52</v>
      </c>
      <c r="T58" s="24">
        <v>52</v>
      </c>
      <c r="U58" s="24"/>
      <c r="V58" s="27"/>
    </row>
    <row r="59" spans="1:22" ht="12.75">
      <c r="A59" s="88">
        <f t="shared" si="13"/>
        <v>51</v>
      </c>
      <c r="B59" s="22" t="s">
        <v>92</v>
      </c>
      <c r="C59" s="26">
        <f t="shared" si="9"/>
        <v>187.174</v>
      </c>
      <c r="D59" s="24">
        <f t="shared" si="9"/>
        <v>187.174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80.014</v>
      </c>
      <c r="J59" s="90"/>
      <c r="K59" s="93"/>
      <c r="L59" s="91"/>
      <c r="M59" s="91"/>
      <c r="N59" s="90"/>
      <c r="O59" s="26">
        <f t="shared" si="11"/>
        <v>51.385</v>
      </c>
      <c r="P59" s="24">
        <v>51.385</v>
      </c>
      <c r="Q59" s="24">
        <v>37.988</v>
      </c>
      <c r="R59" s="27"/>
      <c r="S59" s="23">
        <f t="shared" si="12"/>
        <v>9.8</v>
      </c>
      <c r="T59" s="24">
        <v>9.8</v>
      </c>
      <c r="U59" s="24"/>
      <c r="V59" s="27"/>
    </row>
    <row r="60" spans="1:22" ht="12.75">
      <c r="A60" s="88">
        <f t="shared" si="13"/>
        <v>52</v>
      </c>
      <c r="B60" s="22" t="s">
        <v>93</v>
      </c>
      <c r="C60" s="26">
        <f t="shared" si="9"/>
        <v>217.507</v>
      </c>
      <c r="D60" s="24">
        <f t="shared" si="9"/>
        <v>217.507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76.889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</v>
      </c>
      <c r="R60" s="27"/>
      <c r="S60" s="23">
        <f t="shared" si="12"/>
        <v>9.3</v>
      </c>
      <c r="T60" s="24">
        <v>9.3</v>
      </c>
      <c r="U60" s="24"/>
      <c r="V60" s="27"/>
    </row>
    <row r="61" spans="1:22" ht="12.75">
      <c r="A61" s="88">
        <f t="shared" si="13"/>
        <v>53</v>
      </c>
      <c r="B61" s="51" t="s">
        <v>94</v>
      </c>
      <c r="C61" s="26">
        <f aca="true" t="shared" si="14" ref="C61:E62">G61+K61+O61+S61</f>
        <v>99.958</v>
      </c>
      <c r="D61" s="24">
        <f t="shared" si="14"/>
        <v>99.958</v>
      </c>
      <c r="E61" s="24">
        <f t="shared" si="14"/>
        <v>73.23100000000001</v>
      </c>
      <c r="F61" s="25"/>
      <c r="G61" s="26">
        <f>H61+J61</f>
        <v>12.283</v>
      </c>
      <c r="H61" s="24">
        <v>12.283</v>
      </c>
      <c r="I61" s="24">
        <v>8.307</v>
      </c>
      <c r="J61" s="90"/>
      <c r="K61" s="93"/>
      <c r="L61" s="91"/>
      <c r="M61" s="91"/>
      <c r="N61" s="90"/>
      <c r="O61" s="26">
        <f t="shared" si="11"/>
        <v>87.675</v>
      </c>
      <c r="P61" s="24">
        <v>87.675</v>
      </c>
      <c r="Q61" s="24">
        <v>64.924</v>
      </c>
      <c r="R61" s="27"/>
      <c r="S61" s="23"/>
      <c r="T61" s="24"/>
      <c r="U61" s="24"/>
      <c r="V61" s="27"/>
    </row>
    <row r="62" spans="1:22" ht="12.75">
      <c r="A62" s="88">
        <f t="shared" si="13"/>
        <v>54</v>
      </c>
      <c r="B62" s="50" t="s">
        <v>139</v>
      </c>
      <c r="C62" s="26">
        <f t="shared" si="14"/>
        <v>77.878</v>
      </c>
      <c r="D62" s="24">
        <f t="shared" si="14"/>
        <v>77.878</v>
      </c>
      <c r="E62" s="24">
        <f t="shared" si="14"/>
        <v>56.347</v>
      </c>
      <c r="F62" s="25"/>
      <c r="G62" s="26">
        <f>H62+J62</f>
        <v>38.541</v>
      </c>
      <c r="H62" s="24">
        <v>38.541</v>
      </c>
      <c r="I62" s="24">
        <v>26.817</v>
      </c>
      <c r="J62" s="27"/>
      <c r="K62" s="26"/>
      <c r="L62" s="24"/>
      <c r="M62" s="24"/>
      <c r="N62" s="27"/>
      <c r="O62" s="26">
        <f t="shared" si="11"/>
        <v>39.337</v>
      </c>
      <c r="P62" s="24">
        <v>39.337</v>
      </c>
      <c r="Q62" s="24">
        <v>29.53</v>
      </c>
      <c r="R62" s="27"/>
      <c r="S62" s="23"/>
      <c r="T62" s="24"/>
      <c r="U62" s="24"/>
      <c r="V62" s="27"/>
    </row>
    <row r="63" spans="1:22" ht="12.75">
      <c r="A63" s="88">
        <v>55</v>
      </c>
      <c r="B63" s="22" t="s">
        <v>67</v>
      </c>
      <c r="C63" s="26">
        <f aca="true" t="shared" si="15" ref="C63:F73">+G63+K63+O63+S63</f>
        <v>624.677</v>
      </c>
      <c r="D63" s="24">
        <f t="shared" si="15"/>
        <v>624.677</v>
      </c>
      <c r="E63" s="24">
        <f t="shared" si="15"/>
        <v>400.182</v>
      </c>
      <c r="F63" s="25"/>
      <c r="G63" s="26">
        <f>+H63+J63</f>
        <v>389.046</v>
      </c>
      <c r="H63" s="24">
        <v>389.046</v>
      </c>
      <c r="I63" s="24">
        <v>262.059</v>
      </c>
      <c r="J63" s="27"/>
      <c r="K63" s="93"/>
      <c r="L63" s="91"/>
      <c r="M63" s="91"/>
      <c r="N63" s="90"/>
      <c r="O63" s="26">
        <f t="shared" si="11"/>
        <v>186.531</v>
      </c>
      <c r="P63" s="24">
        <v>186.531</v>
      </c>
      <c r="Q63" s="24">
        <v>138.123</v>
      </c>
      <c r="R63" s="27"/>
      <c r="S63" s="23">
        <f t="shared" si="12"/>
        <v>49.1</v>
      </c>
      <c r="T63" s="24">
        <v>49.1</v>
      </c>
      <c r="U63" s="24"/>
      <c r="V63" s="27"/>
    </row>
    <row r="64" spans="1:22" ht="12.75">
      <c r="A64" s="88">
        <f>+A63+1</f>
        <v>56</v>
      </c>
      <c r="B64" s="22" t="s">
        <v>50</v>
      </c>
      <c r="C64" s="26">
        <f t="shared" si="15"/>
        <v>603.212</v>
      </c>
      <c r="D64" s="24">
        <f t="shared" si="15"/>
        <v>603.212</v>
      </c>
      <c r="E64" s="24">
        <f t="shared" si="15"/>
        <v>415.829</v>
      </c>
      <c r="F64" s="25"/>
      <c r="G64" s="26">
        <f aca="true" t="shared" si="16" ref="G64:G71">+H64</f>
        <v>157.303</v>
      </c>
      <c r="H64" s="24">
        <v>157.303</v>
      </c>
      <c r="I64" s="24">
        <v>96.394</v>
      </c>
      <c r="J64" s="27"/>
      <c r="K64" s="26"/>
      <c r="L64" s="24"/>
      <c r="M64" s="24"/>
      <c r="N64" s="27"/>
      <c r="O64" s="26">
        <f t="shared" si="11"/>
        <v>429.409</v>
      </c>
      <c r="P64" s="24">
        <v>429.409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ht="12.75">
      <c r="A65" s="88">
        <f>+A64+1</f>
        <v>57</v>
      </c>
      <c r="B65" s="22" t="s">
        <v>95</v>
      </c>
      <c r="C65" s="26">
        <f t="shared" si="15"/>
        <v>111.27</v>
      </c>
      <c r="D65" s="24">
        <f t="shared" si="15"/>
        <v>111.27</v>
      </c>
      <c r="E65" s="24">
        <f t="shared" si="15"/>
        <v>76.389</v>
      </c>
      <c r="F65" s="25"/>
      <c r="G65" s="26">
        <f t="shared" si="16"/>
        <v>44.99</v>
      </c>
      <c r="H65" s="24">
        <v>44.99</v>
      </c>
      <c r="I65" s="24">
        <v>32.422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43.967</v>
      </c>
      <c r="R65" s="27"/>
      <c r="S65" s="23">
        <f t="shared" si="12"/>
        <v>7.3</v>
      </c>
      <c r="T65" s="24">
        <v>7.3</v>
      </c>
      <c r="U65" s="24"/>
      <c r="V65" s="27"/>
    </row>
    <row r="66" spans="1:22" ht="12.75">
      <c r="A66" s="88">
        <v>58</v>
      </c>
      <c r="B66" s="22" t="s">
        <v>61</v>
      </c>
      <c r="C66" s="26">
        <f t="shared" si="15"/>
        <v>269.076</v>
      </c>
      <c r="D66" s="24">
        <f t="shared" si="15"/>
        <v>269.076</v>
      </c>
      <c r="E66" s="24">
        <f t="shared" si="15"/>
        <v>176.867</v>
      </c>
      <c r="F66" s="25"/>
      <c r="G66" s="26">
        <f t="shared" si="16"/>
        <v>150.792</v>
      </c>
      <c r="H66" s="24">
        <v>150.792</v>
      </c>
      <c r="I66" s="24">
        <v>95.169</v>
      </c>
      <c r="J66" s="90"/>
      <c r="K66" s="93"/>
      <c r="L66" s="91"/>
      <c r="M66" s="91"/>
      <c r="N66" s="90"/>
      <c r="O66" s="26">
        <f t="shared" si="11"/>
        <v>108.284</v>
      </c>
      <c r="P66" s="24">
        <v>108.284</v>
      </c>
      <c r="Q66" s="24">
        <v>81.698</v>
      </c>
      <c r="R66" s="27"/>
      <c r="S66" s="23">
        <f t="shared" si="12"/>
        <v>10</v>
      </c>
      <c r="T66" s="24">
        <v>10</v>
      </c>
      <c r="U66" s="24"/>
      <c r="V66" s="27"/>
    </row>
    <row r="67" spans="1:22" ht="12.75">
      <c r="A67" s="88">
        <f>+A66+1</f>
        <v>59</v>
      </c>
      <c r="B67" s="22" t="s">
        <v>68</v>
      </c>
      <c r="C67" s="26">
        <f t="shared" si="15"/>
        <v>225.737</v>
      </c>
      <c r="D67" s="24">
        <f t="shared" si="15"/>
        <v>222.737</v>
      </c>
      <c r="E67" s="24">
        <f t="shared" si="15"/>
        <v>164.205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21.203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ht="12.75">
      <c r="A68" s="88">
        <v>60</v>
      </c>
      <c r="B68" s="22" t="s">
        <v>96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10.171</v>
      </c>
      <c r="P68" s="24">
        <v>10.171</v>
      </c>
      <c r="Q68" s="24">
        <v>7.424</v>
      </c>
      <c r="R68" s="27"/>
      <c r="S68" s="23"/>
      <c r="T68" s="24"/>
      <c r="U68" s="24"/>
      <c r="V68" s="27"/>
    </row>
    <row r="69" spans="1:22" ht="12.75">
      <c r="A69" s="88">
        <v>61</v>
      </c>
      <c r="B69" s="22" t="s">
        <v>97</v>
      </c>
      <c r="C69" s="26">
        <f t="shared" si="15"/>
        <v>330.241</v>
      </c>
      <c r="D69" s="24">
        <f t="shared" si="15"/>
        <v>330.241</v>
      </c>
      <c r="E69" s="24">
        <f t="shared" si="15"/>
        <v>215.035</v>
      </c>
      <c r="F69" s="25"/>
      <c r="G69" s="26">
        <f t="shared" si="16"/>
        <v>179.853</v>
      </c>
      <c r="H69" s="24">
        <v>179.853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</v>
      </c>
      <c r="P69" s="24">
        <v>135.888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ht="12.75">
      <c r="A70" s="88">
        <v>62</v>
      </c>
      <c r="B70" s="22" t="s">
        <v>51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657.934</v>
      </c>
      <c r="H70" s="24">
        <v>657.934</v>
      </c>
      <c r="I70" s="24">
        <v>375.584</v>
      </c>
      <c r="J70" s="90"/>
      <c r="K70" s="93"/>
      <c r="L70" s="91"/>
      <c r="M70" s="91"/>
      <c r="N70" s="90"/>
      <c r="O70" s="26">
        <f>P70+R70</f>
        <v>991.775</v>
      </c>
      <c r="P70" s="24">
        <v>991.775</v>
      </c>
      <c r="Q70" s="24">
        <v>742.377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ht="12.75">
      <c r="A71" s="88">
        <v>63</v>
      </c>
      <c r="B71" s="22" t="s">
        <v>140</v>
      </c>
      <c r="C71" s="26">
        <f t="shared" si="15"/>
        <v>100.686</v>
      </c>
      <c r="D71" s="24">
        <f t="shared" si="15"/>
        <v>99.686</v>
      </c>
      <c r="E71" s="24">
        <f t="shared" si="15"/>
        <v>55.722</v>
      </c>
      <c r="F71" s="25">
        <f t="shared" si="15"/>
        <v>1</v>
      </c>
      <c r="G71" s="26">
        <f t="shared" si="16"/>
        <v>90.686</v>
      </c>
      <c r="H71" s="24">
        <v>90.686</v>
      </c>
      <c r="I71" s="24">
        <v>55.722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ht="12.75">
      <c r="A72" s="88">
        <v>64</v>
      </c>
      <c r="B72" s="22" t="s">
        <v>98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302.455</v>
      </c>
      <c r="H72" s="24">
        <v>296.765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</v>
      </c>
      <c r="P72" s="24">
        <v>839.624</v>
      </c>
      <c r="Q72" s="24">
        <v>624.602</v>
      </c>
      <c r="R72" s="27"/>
      <c r="S72" s="23">
        <f t="shared" si="12"/>
        <v>39</v>
      </c>
      <c r="T72" s="24">
        <v>39</v>
      </c>
      <c r="U72" s="24"/>
      <c r="V72" s="27"/>
    </row>
    <row r="73" spans="1:22" ht="12.75">
      <c r="A73" s="88">
        <f>+A72+1</f>
        <v>65</v>
      </c>
      <c r="B73" s="22" t="s">
        <v>52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</v>
      </c>
      <c r="P73" s="24">
        <v>453.821</v>
      </c>
      <c r="Q73" s="24">
        <v>339.962</v>
      </c>
      <c r="R73" s="27"/>
      <c r="S73" s="23">
        <f t="shared" si="12"/>
        <v>15</v>
      </c>
      <c r="T73" s="24">
        <v>15</v>
      </c>
      <c r="U73" s="24"/>
      <c r="V73" s="27"/>
    </row>
    <row r="74" spans="1:22" ht="12.75">
      <c r="A74" s="88">
        <f>+A73+1</f>
        <v>66</v>
      </c>
      <c r="B74" s="51" t="s">
        <v>141</v>
      </c>
      <c r="C74" s="26">
        <f aca="true" t="shared" si="17" ref="C74:E75">G74+K74+O74+S74</f>
        <v>37.66</v>
      </c>
      <c r="D74" s="24">
        <f t="shared" si="17"/>
        <v>37.66</v>
      </c>
      <c r="E74" s="24">
        <f t="shared" si="17"/>
        <v>26.903</v>
      </c>
      <c r="F74" s="25"/>
      <c r="G74" s="26">
        <f>H74+J74</f>
        <v>33.16</v>
      </c>
      <c r="H74" s="24">
        <v>33.16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ht="12.75">
      <c r="A75" s="88">
        <f>+A74+1</f>
        <v>67</v>
      </c>
      <c r="B75" s="22" t="s">
        <v>99</v>
      </c>
      <c r="C75" s="26">
        <f t="shared" si="17"/>
        <v>400.329</v>
      </c>
      <c r="D75" s="24">
        <f t="shared" si="17"/>
        <v>400.329</v>
      </c>
      <c r="E75" s="24">
        <f t="shared" si="17"/>
        <v>259.841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</v>
      </c>
      <c r="P75" s="24">
        <v>187.413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ht="12.75">
      <c r="A76" s="88">
        <f>+A75+1</f>
        <v>68</v>
      </c>
      <c r="B76" s="22" t="s">
        <v>53</v>
      </c>
      <c r="C76" s="26">
        <f aca="true" t="shared" si="18" ref="C76:E78">+G76+K76+O76+S76</f>
        <v>646.213</v>
      </c>
      <c r="D76" s="24">
        <f t="shared" si="18"/>
        <v>646.213</v>
      </c>
      <c r="E76" s="24">
        <f t="shared" si="18"/>
        <v>410.47200000000004</v>
      </c>
      <c r="F76" s="25"/>
      <c r="G76" s="26">
        <f>+H76</f>
        <v>251.799</v>
      </c>
      <c r="H76" s="24">
        <v>251.799</v>
      </c>
      <c r="I76" s="24">
        <v>125.615</v>
      </c>
      <c r="J76" s="90"/>
      <c r="K76" s="93"/>
      <c r="L76" s="91"/>
      <c r="M76" s="91"/>
      <c r="N76" s="90"/>
      <c r="O76" s="26">
        <f t="shared" si="11"/>
        <v>379.914</v>
      </c>
      <c r="P76" s="24">
        <v>379.914</v>
      </c>
      <c r="Q76" s="24">
        <v>284.857</v>
      </c>
      <c r="R76" s="27"/>
      <c r="S76" s="23">
        <f t="shared" si="12"/>
        <v>14.5</v>
      </c>
      <c r="T76" s="24">
        <v>14.5</v>
      </c>
      <c r="U76" s="24"/>
      <c r="V76" s="27"/>
    </row>
    <row r="77" spans="1:22" ht="12.75">
      <c r="A77" s="88">
        <f>+A76+1</f>
        <v>69</v>
      </c>
      <c r="B77" s="22" t="s">
        <v>142</v>
      </c>
      <c r="C77" s="26">
        <f t="shared" si="18"/>
        <v>154.251</v>
      </c>
      <c r="D77" s="24">
        <f t="shared" si="18"/>
        <v>154.251</v>
      </c>
      <c r="E77" s="24">
        <f t="shared" si="18"/>
        <v>87.856</v>
      </c>
      <c r="F77" s="25"/>
      <c r="G77" s="26">
        <f>+H77</f>
        <v>102.159</v>
      </c>
      <c r="H77" s="24">
        <v>102.159</v>
      </c>
      <c r="I77" s="24">
        <v>54.658</v>
      </c>
      <c r="J77" s="27"/>
      <c r="K77" s="26"/>
      <c r="L77" s="24"/>
      <c r="M77" s="24"/>
      <c r="N77" s="27"/>
      <c r="O77" s="26">
        <f t="shared" si="11"/>
        <v>44.892</v>
      </c>
      <c r="P77" s="24">
        <v>44.892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ht="12.75">
      <c r="A78" s="88">
        <v>70</v>
      </c>
      <c r="B78" s="51" t="s">
        <v>143</v>
      </c>
      <c r="C78" s="26">
        <f>+G78+K78+O78+S78</f>
        <v>41.171</v>
      </c>
      <c r="D78" s="24">
        <f t="shared" si="18"/>
        <v>41.171</v>
      </c>
      <c r="E78" s="24">
        <f t="shared" si="18"/>
        <v>28.078000000000003</v>
      </c>
      <c r="F78" s="25"/>
      <c r="G78" s="26">
        <f>+H78</f>
        <v>39.659</v>
      </c>
      <c r="H78" s="24">
        <v>39.659</v>
      </c>
      <c r="I78" s="24">
        <v>27.382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0.696</v>
      </c>
      <c r="V78" s="27"/>
    </row>
    <row r="79" spans="1:22" ht="12.75">
      <c r="A79" s="88">
        <f aca="true" t="shared" si="19" ref="A79:A142">+A78+1</f>
        <v>71</v>
      </c>
      <c r="B79" s="22" t="s">
        <v>54</v>
      </c>
      <c r="C79" s="26">
        <f aca="true" t="shared" si="20" ref="C79:F164">G79+K79+O79+S79</f>
        <v>660.677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208.932</v>
      </c>
      <c r="H79" s="24">
        <v>207.803</v>
      </c>
      <c r="I79" s="24">
        <v>118.344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321.506</v>
      </c>
      <c r="R79" s="27"/>
      <c r="S79" s="23">
        <f t="shared" si="12"/>
        <v>23</v>
      </c>
      <c r="T79" s="24">
        <v>23</v>
      </c>
      <c r="U79" s="24"/>
      <c r="V79" s="27"/>
    </row>
    <row r="80" spans="1:22" ht="12.75">
      <c r="A80" s="88">
        <f t="shared" si="19"/>
        <v>72</v>
      </c>
      <c r="B80" s="51" t="s">
        <v>144</v>
      </c>
      <c r="C80" s="26">
        <f t="shared" si="20"/>
        <v>34.462</v>
      </c>
      <c r="D80" s="24">
        <f>H80+L80+P80+T80</f>
        <v>34.462</v>
      </c>
      <c r="E80" s="24">
        <f>I80+M80+Q80+U80</f>
        <v>25.736</v>
      </c>
      <c r="F80" s="25"/>
      <c r="G80" s="26">
        <f>H80+J80</f>
        <v>32.862</v>
      </c>
      <c r="H80" s="24">
        <v>32.862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0.736</v>
      </c>
      <c r="V80" s="27"/>
    </row>
    <row r="81" spans="1:22" ht="12.75">
      <c r="A81" s="88">
        <f t="shared" si="19"/>
        <v>73</v>
      </c>
      <c r="B81" s="22" t="s">
        <v>100</v>
      </c>
      <c r="C81" s="26">
        <f aca="true" t="shared" si="21" ref="C81:E88">+G81+K81+O81+S81</f>
        <v>778.9019999999999</v>
      </c>
      <c r="D81" s="24">
        <f t="shared" si="21"/>
        <v>778.9019999999999</v>
      </c>
      <c r="E81" s="24">
        <f t="shared" si="21"/>
        <v>465.164</v>
      </c>
      <c r="F81" s="25"/>
      <c r="G81" s="26">
        <f aca="true" t="shared" si="22" ref="G81:G88">+H81</f>
        <v>341.571</v>
      </c>
      <c r="H81" s="24">
        <v>341.571</v>
      </c>
      <c r="I81" s="24">
        <v>160.738</v>
      </c>
      <c r="J81" s="90"/>
      <c r="K81" s="93"/>
      <c r="L81" s="91"/>
      <c r="M81" s="91"/>
      <c r="N81" s="90"/>
      <c r="O81" s="26">
        <f t="shared" si="11"/>
        <v>405.931</v>
      </c>
      <c r="P81" s="24">
        <v>405.931</v>
      </c>
      <c r="Q81" s="24">
        <v>304.426</v>
      </c>
      <c r="R81" s="90"/>
      <c r="S81" s="23">
        <f>+T81</f>
        <v>31.4</v>
      </c>
      <c r="T81" s="24">
        <v>31.4</v>
      </c>
      <c r="U81" s="24"/>
      <c r="V81" s="27"/>
    </row>
    <row r="82" spans="1:22" ht="12.75">
      <c r="A82" s="88">
        <f t="shared" si="19"/>
        <v>74</v>
      </c>
      <c r="B82" s="22" t="s">
        <v>65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</v>
      </c>
      <c r="N82" s="27"/>
      <c r="O82" s="26">
        <f t="shared" si="11"/>
        <v>165.319</v>
      </c>
      <c r="P82" s="24">
        <v>165.319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ht="12.75">
      <c r="A83" s="88">
        <v>75</v>
      </c>
      <c r="B83" s="22" t="s">
        <v>101</v>
      </c>
      <c r="C83" s="26">
        <f t="shared" si="21"/>
        <v>406.804</v>
      </c>
      <c r="D83" s="24">
        <f t="shared" si="21"/>
        <v>406.804</v>
      </c>
      <c r="E83" s="24">
        <f t="shared" si="21"/>
        <v>294.001</v>
      </c>
      <c r="F83" s="25"/>
      <c r="G83" s="26">
        <f t="shared" si="22"/>
        <v>352.599</v>
      </c>
      <c r="H83" s="24">
        <v>352.599</v>
      </c>
      <c r="I83" s="24">
        <v>261.885</v>
      </c>
      <c r="J83" s="90"/>
      <c r="K83" s="93"/>
      <c r="L83" s="91"/>
      <c r="M83" s="91"/>
      <c r="N83" s="90"/>
      <c r="O83" s="26">
        <f t="shared" si="11"/>
        <v>25.705</v>
      </c>
      <c r="P83" s="24">
        <v>25.705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ht="12.75">
      <c r="A84" s="88">
        <f t="shared" si="19"/>
        <v>76</v>
      </c>
      <c r="B84" s="22" t="s">
        <v>62</v>
      </c>
      <c r="C84" s="26">
        <f t="shared" si="21"/>
        <v>119.569</v>
      </c>
      <c r="D84" s="24">
        <f t="shared" si="21"/>
        <v>119.569</v>
      </c>
      <c r="E84" s="24">
        <f t="shared" si="21"/>
        <v>86.772</v>
      </c>
      <c r="F84" s="25"/>
      <c r="G84" s="26">
        <f t="shared" si="22"/>
        <v>94.294</v>
      </c>
      <c r="H84" s="24">
        <v>94.294</v>
      </c>
      <c r="I84" s="24">
        <v>71.525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aca="true" t="shared" si="23" ref="S84:S89">T84+V84</f>
        <v>11.5</v>
      </c>
      <c r="T84" s="24">
        <v>11.5</v>
      </c>
      <c r="U84" s="24">
        <v>4.69</v>
      </c>
      <c r="V84" s="27"/>
    </row>
    <row r="85" spans="1:22" ht="12.75">
      <c r="A85" s="88">
        <f t="shared" si="19"/>
        <v>77</v>
      </c>
      <c r="B85" s="51" t="s">
        <v>55</v>
      </c>
      <c r="C85" s="26">
        <f t="shared" si="21"/>
        <v>86.653</v>
      </c>
      <c r="D85" s="24">
        <f t="shared" si="21"/>
        <v>86.653</v>
      </c>
      <c r="E85" s="24">
        <f t="shared" si="21"/>
        <v>47.442</v>
      </c>
      <c r="F85" s="25"/>
      <c r="G85" s="26">
        <f t="shared" si="22"/>
        <v>65.653</v>
      </c>
      <c r="H85" s="24">
        <v>65.653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ht="12.75">
      <c r="A86" s="88">
        <v>78</v>
      </c>
      <c r="B86" s="51" t="s">
        <v>145</v>
      </c>
      <c r="C86" s="26">
        <f t="shared" si="21"/>
        <v>90.529</v>
      </c>
      <c r="D86" s="24">
        <f t="shared" si="21"/>
        <v>90.529</v>
      </c>
      <c r="E86" s="24">
        <f t="shared" si="21"/>
        <v>67.105</v>
      </c>
      <c r="F86" s="25"/>
      <c r="G86" s="26">
        <f t="shared" si="22"/>
        <v>31.66</v>
      </c>
      <c r="H86" s="24">
        <v>31.66</v>
      </c>
      <c r="I86" s="24">
        <v>22.754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44.351</v>
      </c>
      <c r="R86" s="27"/>
      <c r="S86" s="23">
        <f t="shared" si="23"/>
        <v>1</v>
      </c>
      <c r="T86" s="24">
        <v>1</v>
      </c>
      <c r="U86" s="24"/>
      <c r="V86" s="27"/>
    </row>
    <row r="87" spans="1:22" ht="12.75">
      <c r="A87" s="88">
        <f t="shared" si="19"/>
        <v>79</v>
      </c>
      <c r="B87" s="22" t="s">
        <v>102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159.314</v>
      </c>
      <c r="H87" s="24">
        <v>159.314</v>
      </c>
      <c r="I87" s="24">
        <v>103.696</v>
      </c>
      <c r="J87" s="90"/>
      <c r="K87" s="93"/>
      <c r="L87" s="91"/>
      <c r="M87" s="91"/>
      <c r="N87" s="90"/>
      <c r="O87" s="26">
        <f t="shared" si="11"/>
        <v>56.303</v>
      </c>
      <c r="P87" s="24">
        <v>56.303</v>
      </c>
      <c r="Q87" s="24">
        <v>41.646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ht="12.75">
      <c r="A88" s="88">
        <v>80</v>
      </c>
      <c r="B88" s="22" t="s">
        <v>146</v>
      </c>
      <c r="C88" s="32">
        <f t="shared" si="21"/>
        <v>67.899</v>
      </c>
      <c r="D88" s="24">
        <f t="shared" si="21"/>
        <v>67.899</v>
      </c>
      <c r="E88" s="23">
        <f t="shared" si="21"/>
        <v>43.929</v>
      </c>
      <c r="F88" s="25"/>
      <c r="G88" s="26">
        <f t="shared" si="22"/>
        <v>40.21</v>
      </c>
      <c r="H88" s="24">
        <v>40.21</v>
      </c>
      <c r="I88" s="24">
        <v>25.751</v>
      </c>
      <c r="J88" s="90"/>
      <c r="K88" s="93"/>
      <c r="L88" s="91"/>
      <c r="M88" s="91"/>
      <c r="N88" s="90"/>
      <c r="O88" s="26">
        <f t="shared" si="11"/>
        <v>24.589</v>
      </c>
      <c r="P88" s="24">
        <v>24.589</v>
      </c>
      <c r="Q88" s="24">
        <v>18.178</v>
      </c>
      <c r="R88" s="27"/>
      <c r="S88" s="23">
        <f t="shared" si="23"/>
        <v>3.1</v>
      </c>
      <c r="T88" s="24">
        <v>3.1</v>
      </c>
      <c r="U88" s="24"/>
      <c r="V88" s="27"/>
    </row>
    <row r="89" spans="1:22" ht="12.75">
      <c r="A89" s="88">
        <v>81</v>
      </c>
      <c r="B89" s="51" t="s">
        <v>37</v>
      </c>
      <c r="C89" s="26">
        <f t="shared" si="20"/>
        <v>14.457</v>
      </c>
      <c r="D89" s="24">
        <f t="shared" si="20"/>
        <v>14.457</v>
      </c>
      <c r="E89" s="24">
        <f t="shared" si="20"/>
        <v>11.08</v>
      </c>
      <c r="F89" s="25">
        <f>+J89+N89+R89+V89</f>
        <v>0</v>
      </c>
      <c r="G89" s="26">
        <f aca="true" t="shared" si="24" ref="G89:G171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</v>
      </c>
      <c r="P89" s="24">
        <v>14.457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ht="12.75">
      <c r="A90" s="88">
        <v>82</v>
      </c>
      <c r="B90" s="36" t="s">
        <v>147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ht="12.75">
      <c r="A91" s="88">
        <v>83</v>
      </c>
      <c r="B91" s="22" t="s">
        <v>39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ht="12.75">
      <c r="A92" s="88">
        <v>84</v>
      </c>
      <c r="B92" s="22" t="s">
        <v>40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ht="12.75">
      <c r="A93" s="88">
        <v>85</v>
      </c>
      <c r="B93" s="22" t="s">
        <v>41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ht="12.75">
      <c r="A94" s="88">
        <f t="shared" si="19"/>
        <v>86</v>
      </c>
      <c r="B94" s="22" t="s">
        <v>42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ht="12.75">
      <c r="A95" s="88">
        <f t="shared" si="19"/>
        <v>87</v>
      </c>
      <c r="B95" s="22" t="s">
        <v>43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ht="12.75">
      <c r="A96" s="88">
        <f t="shared" si="19"/>
        <v>88</v>
      </c>
      <c r="B96" s="22" t="s">
        <v>44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ht="12.75">
      <c r="A97" s="88">
        <v>89</v>
      </c>
      <c r="B97" s="22" t="s">
        <v>46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>
      <c r="A98" s="117">
        <f t="shared" si="19"/>
        <v>90</v>
      </c>
      <c r="B98" s="39" t="s">
        <v>58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>
      <c r="A99" s="68">
        <f t="shared" si="19"/>
        <v>91</v>
      </c>
      <c r="B99" s="69" t="s">
        <v>148</v>
      </c>
      <c r="C99" s="123">
        <f>G99+K99+O99+S99</f>
        <v>65.315</v>
      </c>
      <c r="D99" s="124">
        <f t="shared" si="20"/>
        <v>65.315</v>
      </c>
      <c r="E99" s="57">
        <f t="shared" si="20"/>
        <v>37.926</v>
      </c>
      <c r="F99" s="62">
        <f t="shared" si="20"/>
        <v>0</v>
      </c>
      <c r="G99" s="57">
        <f>G100+G111+G114+G117+G118+SUM(G122:G133)+G135+G138+G139</f>
        <v>60.915</v>
      </c>
      <c r="H99" s="57">
        <f>H100+H111+H114+H117+H118+SUM(H122:H133)+H135+H138+H139</f>
        <v>60.915</v>
      </c>
      <c r="I99" s="57">
        <f>I100+I111+I114+SUM(I117:I133)+I135+I138+I139</f>
        <v>37.926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</v>
      </c>
      <c r="T99" s="124">
        <f>SUM(T111:T139)</f>
        <v>4.4</v>
      </c>
      <c r="U99" s="57">
        <f>SUM(U111:U138)</f>
        <v>0</v>
      </c>
      <c r="V99" s="62">
        <f>SUM(V111:V138)</f>
        <v>0</v>
      </c>
    </row>
    <row r="100" spans="1:22" ht="25.5">
      <c r="A100" s="73">
        <f t="shared" si="19"/>
        <v>92</v>
      </c>
      <c r="B100" s="127" t="s">
        <v>149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ht="12.75">
      <c r="A101" s="88">
        <f t="shared" si="19"/>
        <v>93</v>
      </c>
      <c r="B101" s="37" t="s">
        <v>150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ht="12.75">
      <c r="A102" s="88">
        <f t="shared" si="19"/>
        <v>94</v>
      </c>
      <c r="B102" s="37" t="s">
        <v>151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ht="12.75">
      <c r="A103" s="88">
        <v>95</v>
      </c>
      <c r="B103" s="116" t="s">
        <v>152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ht="12.75">
      <c r="A104" s="88">
        <f t="shared" si="19"/>
        <v>96</v>
      </c>
      <c r="B104" s="116" t="s">
        <v>153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ht="12.75">
      <c r="A105" s="88">
        <v>97</v>
      </c>
      <c r="B105" s="116" t="s">
        <v>154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ht="12.75">
      <c r="A106" s="88">
        <v>98</v>
      </c>
      <c r="B106" s="37" t="s">
        <v>155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ht="12.75">
      <c r="A107" s="88">
        <v>99</v>
      </c>
      <c r="B107" s="37" t="s">
        <v>156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ht="12.75">
      <c r="A108" s="88">
        <v>100</v>
      </c>
      <c r="B108" s="37" t="s">
        <v>157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ht="12.75">
      <c r="A109" s="88">
        <v>101</v>
      </c>
      <c r="B109" s="37" t="s">
        <v>158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ht="12.75">
      <c r="A110" s="88">
        <v>102</v>
      </c>
      <c r="B110" s="37" t="s">
        <v>159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ht="12.75">
      <c r="A111" s="88">
        <v>103</v>
      </c>
      <c r="B111" s="22" t="s">
        <v>35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ht="12.75">
      <c r="A112" s="88">
        <v>104</v>
      </c>
      <c r="B112" s="37" t="s">
        <v>160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ht="12.75">
      <c r="A113" s="88">
        <v>105</v>
      </c>
      <c r="B113" s="37" t="s">
        <v>161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ht="12.75">
      <c r="A114" s="88">
        <v>106</v>
      </c>
      <c r="B114" s="22" t="s">
        <v>36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ht="12.75">
      <c r="A115" s="88">
        <v>107</v>
      </c>
      <c r="B115" s="133" t="s">
        <v>87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ht="12.75">
      <c r="A116" s="88">
        <v>108</v>
      </c>
      <c r="B116" s="133" t="s">
        <v>88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ht="12.75">
      <c r="A117" s="88">
        <v>109</v>
      </c>
      <c r="B117" s="22" t="s">
        <v>162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ht="12.75">
      <c r="A118" s="88">
        <v>110</v>
      </c>
      <c r="B118" s="51" t="s">
        <v>37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ht="12.75">
      <c r="A119" s="88">
        <v>111</v>
      </c>
      <c r="B119" s="134" t="s">
        <v>163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ht="12.75">
      <c r="A120" s="88">
        <v>112</v>
      </c>
      <c r="B120" s="134" t="s">
        <v>89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>
      <c r="A121" s="88">
        <v>113</v>
      </c>
      <c r="B121" s="135" t="s">
        <v>90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>
      <c r="A122" s="88">
        <v>114</v>
      </c>
      <c r="B122" s="31" t="s">
        <v>64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ht="12.75">
      <c r="A123" s="88">
        <v>115</v>
      </c>
      <c r="B123" s="22" t="s">
        <v>39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aca="true" t="shared" si="25" ref="S123:S131">T123+V123</f>
        <v>0</v>
      </c>
      <c r="T123" s="24"/>
      <c r="U123" s="20"/>
      <c r="V123" s="29"/>
    </row>
    <row r="124" spans="1:22" ht="12.75">
      <c r="A124" s="88">
        <f t="shared" si="19"/>
        <v>116</v>
      </c>
      <c r="B124" s="22" t="s">
        <v>40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ht="12.75">
      <c r="A125" s="88">
        <f t="shared" si="19"/>
        <v>117</v>
      </c>
      <c r="B125" s="22" t="s">
        <v>41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ht="12.75">
      <c r="A126" s="88">
        <f t="shared" si="19"/>
        <v>118</v>
      </c>
      <c r="B126" s="22" t="s">
        <v>42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ht="12.75">
      <c r="A127" s="88">
        <f t="shared" si="19"/>
        <v>119</v>
      </c>
      <c r="B127" s="22" t="s">
        <v>43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ht="12.75">
      <c r="A128" s="88">
        <f t="shared" si="19"/>
        <v>120</v>
      </c>
      <c r="B128" s="22" t="s">
        <v>44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ht="12.75">
      <c r="A129" s="88">
        <f t="shared" si="19"/>
        <v>121</v>
      </c>
      <c r="B129" s="22" t="s">
        <v>45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ht="12.75">
      <c r="A130" s="88">
        <f t="shared" si="19"/>
        <v>122</v>
      </c>
      <c r="B130" s="22" t="s">
        <v>46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ht="12.75">
      <c r="A131" s="88">
        <f t="shared" si="19"/>
        <v>123</v>
      </c>
      <c r="B131" s="22" t="s">
        <v>58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ht="12.75">
      <c r="A132" s="88">
        <f t="shared" si="19"/>
        <v>124</v>
      </c>
      <c r="B132" s="22" t="s">
        <v>47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ht="12.75">
      <c r="A133" s="88">
        <f t="shared" si="19"/>
        <v>125</v>
      </c>
      <c r="B133" s="22" t="s">
        <v>164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ht="12.75">
      <c r="A134" s="88">
        <f t="shared" si="19"/>
        <v>126</v>
      </c>
      <c r="B134" s="22" t="s">
        <v>165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ht="12.75">
      <c r="A135" s="88">
        <f t="shared" si="19"/>
        <v>127</v>
      </c>
      <c r="B135" s="22" t="s">
        <v>129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ht="12.75">
      <c r="A136" s="88">
        <f t="shared" si="19"/>
        <v>128</v>
      </c>
      <c r="B136" s="37" t="s">
        <v>166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ht="12.75">
      <c r="A137" s="88">
        <f t="shared" si="19"/>
        <v>129</v>
      </c>
      <c r="B137" s="136" t="s">
        <v>167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ht="12.75">
      <c r="A138" s="88">
        <v>130</v>
      </c>
      <c r="B138" s="22" t="s">
        <v>102</v>
      </c>
      <c r="C138" s="26">
        <f>G138+K138+O138+S138</f>
        <v>37.467</v>
      </c>
      <c r="D138" s="24">
        <f>H138+L138+P138+T138</f>
        <v>37.467</v>
      </c>
      <c r="E138" s="24">
        <f t="shared" si="20"/>
        <v>18.872</v>
      </c>
      <c r="F138" s="25"/>
      <c r="G138" s="26">
        <f>+H138</f>
        <v>33.467</v>
      </c>
      <c r="H138" s="24">
        <v>33.467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>
      <c r="A139" s="117">
        <v>131</v>
      </c>
      <c r="B139" s="39" t="s">
        <v>146</v>
      </c>
      <c r="C139" s="43">
        <f>G139+K139+O139+S139</f>
        <v>27.848</v>
      </c>
      <c r="D139" s="41">
        <f>H139+L139+P139+T139</f>
        <v>27.848</v>
      </c>
      <c r="E139" s="41">
        <f>I139+M139+Q139+U139</f>
        <v>19.054</v>
      </c>
      <c r="F139" s="42"/>
      <c r="G139" s="54">
        <f>+H139</f>
        <v>27.448</v>
      </c>
      <c r="H139" s="53">
        <v>27.448</v>
      </c>
      <c r="I139" s="53">
        <v>19.054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>
      <c r="A140" s="68">
        <v>132</v>
      </c>
      <c r="B140" s="140" t="s">
        <v>168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ht="12.75">
      <c r="A141" s="73">
        <f t="shared" si="19"/>
        <v>133</v>
      </c>
      <c r="B141" s="87" t="s">
        <v>114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ht="12.75">
      <c r="A142" s="88">
        <f t="shared" si="19"/>
        <v>134</v>
      </c>
      <c r="B142" s="37" t="s">
        <v>169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ht="12.75">
      <c r="A143" s="88">
        <f>+A142+1</f>
        <v>135</v>
      </c>
      <c r="B143" s="37" t="s">
        <v>170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ht="12.75">
      <c r="A144" s="88">
        <f>+A143+1</f>
        <v>136</v>
      </c>
      <c r="B144" s="37" t="s">
        <v>171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ht="12.75">
      <c r="A145" s="88">
        <v>137</v>
      </c>
      <c r="B145" s="37" t="s">
        <v>172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ht="12.75">
      <c r="A146" s="88">
        <v>138</v>
      </c>
      <c r="B146" s="116" t="s">
        <v>173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ht="12.75">
      <c r="A147" s="88">
        <f>+A146+1</f>
        <v>139</v>
      </c>
      <c r="B147" s="37" t="s">
        <v>174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ht="12.75">
      <c r="A148" s="88">
        <f>+A147+1</f>
        <v>140</v>
      </c>
      <c r="B148" s="37" t="s">
        <v>175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ht="12.75">
      <c r="A149" s="88">
        <v>141</v>
      </c>
      <c r="B149" s="37" t="s">
        <v>176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ht="12.75">
      <c r="A150" s="88">
        <v>142</v>
      </c>
      <c r="B150" s="37" t="s">
        <v>177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>
      <c r="A151" s="141">
        <v>143</v>
      </c>
      <c r="B151" s="142" t="s">
        <v>178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ht="12.75">
      <c r="A152" s="141">
        <v>144</v>
      </c>
      <c r="B152" s="142" t="s">
        <v>179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>
      <c r="A153" s="88">
        <v>145</v>
      </c>
      <c r="B153" s="101" t="s">
        <v>180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>
      <c r="A154" s="88">
        <v>146</v>
      </c>
      <c r="B154" s="153" t="s">
        <v>86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ht="12.75">
      <c r="A155" s="88">
        <v>147</v>
      </c>
      <c r="B155" s="153" t="s">
        <v>181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ht="12.75">
      <c r="A156" s="88">
        <v>148</v>
      </c>
      <c r="B156" s="153" t="s">
        <v>182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ht="12.75">
      <c r="A157" s="88">
        <v>149</v>
      </c>
      <c r="B157" s="22" t="s">
        <v>57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ht="12.75">
      <c r="A158" s="88">
        <f aca="true" t="shared" si="26" ref="A158:A205">+A157+1</f>
        <v>150</v>
      </c>
      <c r="B158" s="22" t="s">
        <v>39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aca="true" t="shared" si="27" ref="K158:K169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ht="12.75">
      <c r="A159" s="88">
        <f t="shared" si="26"/>
        <v>151</v>
      </c>
      <c r="B159" s="22" t="s">
        <v>40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ht="12.75">
      <c r="A160" s="88">
        <f t="shared" si="26"/>
        <v>152</v>
      </c>
      <c r="B160" s="22" t="s">
        <v>41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ht="12.75">
      <c r="A161" s="88">
        <f t="shared" si="26"/>
        <v>153</v>
      </c>
      <c r="B161" s="22" t="s">
        <v>42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ht="12.75">
      <c r="A162" s="88">
        <f t="shared" si="26"/>
        <v>154</v>
      </c>
      <c r="B162" s="22" t="s">
        <v>43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ht="12.75">
      <c r="A163" s="88">
        <f t="shared" si="26"/>
        <v>155</v>
      </c>
      <c r="B163" s="22" t="s">
        <v>44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ht="12.75">
      <c r="A164" s="88">
        <f t="shared" si="26"/>
        <v>156</v>
      </c>
      <c r="B164" s="22" t="s">
        <v>45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ht="12.75">
      <c r="A165" s="88">
        <f t="shared" si="26"/>
        <v>157</v>
      </c>
      <c r="B165" s="22" t="s">
        <v>46</v>
      </c>
      <c r="C165" s="26">
        <f aca="true" t="shared" si="28" ref="C165:E174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ht="12.75">
      <c r="A166" s="88">
        <f t="shared" si="26"/>
        <v>158</v>
      </c>
      <c r="B166" s="22" t="s">
        <v>58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ht="12.75">
      <c r="A167" s="88">
        <f t="shared" si="26"/>
        <v>159</v>
      </c>
      <c r="B167" s="22" t="s">
        <v>47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ht="12.75">
      <c r="A168" s="88">
        <f t="shared" si="26"/>
        <v>160</v>
      </c>
      <c r="B168" s="51" t="s">
        <v>109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ht="12.75">
      <c r="A169" s="88">
        <f t="shared" si="26"/>
        <v>161</v>
      </c>
      <c r="B169" s="37" t="s">
        <v>183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ht="12.75">
      <c r="A170" s="88">
        <f t="shared" si="26"/>
        <v>162</v>
      </c>
      <c r="B170" s="22" t="s">
        <v>66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ht="12.75">
      <c r="A171" s="88">
        <f t="shared" si="26"/>
        <v>163</v>
      </c>
      <c r="B171" s="116" t="s">
        <v>184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ht="12.75">
      <c r="A172" s="88">
        <f t="shared" si="26"/>
        <v>164</v>
      </c>
      <c r="B172" s="37" t="s">
        <v>185</v>
      </c>
      <c r="C172" s="17">
        <f t="shared" si="28"/>
        <v>0</v>
      </c>
      <c r="D172" s="91">
        <f t="shared" si="28"/>
        <v>0</v>
      </c>
      <c r="E172" s="91"/>
      <c r="F172" s="90"/>
      <c r="G172" s="98">
        <f aca="true" t="shared" si="29" ref="G172:G207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ht="12.75">
      <c r="A173" s="88">
        <v>165</v>
      </c>
      <c r="B173" s="22" t="s">
        <v>38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>
      <c r="A174" s="117">
        <f t="shared" si="26"/>
        <v>166</v>
      </c>
      <c r="B174" s="155" t="s">
        <v>186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>
      <c r="A175" s="68">
        <f t="shared" si="26"/>
        <v>167</v>
      </c>
      <c r="B175" s="69" t="s">
        <v>187</v>
      </c>
      <c r="C175" s="61">
        <f aca="true" t="shared" si="30" ref="C175:L175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ht="12.75">
      <c r="A176" s="158">
        <f t="shared" si="26"/>
        <v>168</v>
      </c>
      <c r="B176" s="159" t="s">
        <v>118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ht="12.75">
      <c r="A177" s="164">
        <f t="shared" si="26"/>
        <v>169</v>
      </c>
      <c r="B177" s="37" t="s">
        <v>188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ht="12.75">
      <c r="A178" s="164">
        <f t="shared" si="26"/>
        <v>170</v>
      </c>
      <c r="B178" s="37" t="s">
        <v>189</v>
      </c>
      <c r="C178" s="17">
        <f aca="true" t="shared" si="31" ref="C178:E208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>
      <c r="A179" s="164">
        <v>171</v>
      </c>
      <c r="B179" s="165" t="s">
        <v>190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ht="12.75">
      <c r="A180" s="164">
        <f t="shared" si="26"/>
        <v>172</v>
      </c>
      <c r="B180" s="37" t="s">
        <v>191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ht="12.75">
      <c r="A181" s="164">
        <f t="shared" si="26"/>
        <v>173</v>
      </c>
      <c r="B181" s="37" t="s">
        <v>183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ht="12.75">
      <c r="A182" s="164">
        <v>174</v>
      </c>
      <c r="B182" s="37" t="s">
        <v>192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ht="12.75">
      <c r="A183" s="164">
        <v>175</v>
      </c>
      <c r="B183" s="37" t="s">
        <v>193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ht="12.75">
      <c r="A184" s="164">
        <v>176</v>
      </c>
      <c r="B184" s="37" t="s">
        <v>194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ht="12.75">
      <c r="A185" s="164">
        <v>177</v>
      </c>
      <c r="B185" s="22" t="s">
        <v>123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ht="12.75">
      <c r="A186" s="164">
        <f t="shared" si="26"/>
        <v>178</v>
      </c>
      <c r="B186" s="37" t="s">
        <v>195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ht="12.75">
      <c r="A187" s="164">
        <v>179</v>
      </c>
      <c r="B187" s="22" t="s">
        <v>39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ht="12.75">
      <c r="A188" s="164">
        <f t="shared" si="26"/>
        <v>180</v>
      </c>
      <c r="B188" s="22" t="s">
        <v>40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ht="12.75">
      <c r="A189" s="164">
        <f t="shared" si="26"/>
        <v>181</v>
      </c>
      <c r="B189" s="22" t="s">
        <v>41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ht="12.75">
      <c r="A190" s="164">
        <f t="shared" si="26"/>
        <v>182</v>
      </c>
      <c r="B190" s="22" t="s">
        <v>42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ht="12.75">
      <c r="A191" s="164">
        <f t="shared" si="26"/>
        <v>183</v>
      </c>
      <c r="B191" s="22" t="s">
        <v>43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ht="12.75">
      <c r="A192" s="164">
        <f t="shared" si="26"/>
        <v>184</v>
      </c>
      <c r="B192" s="22" t="s">
        <v>44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ht="12.75">
      <c r="A193" s="164">
        <f t="shared" si="26"/>
        <v>185</v>
      </c>
      <c r="B193" s="22" t="s">
        <v>45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ht="12.75">
      <c r="A194" s="164">
        <f t="shared" si="26"/>
        <v>186</v>
      </c>
      <c r="B194" s="22" t="s">
        <v>46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ht="12.75">
      <c r="A195" s="164">
        <f t="shared" si="26"/>
        <v>187</v>
      </c>
      <c r="B195" s="22" t="s">
        <v>58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>
      <c r="A196" s="166">
        <f t="shared" si="26"/>
        <v>188</v>
      </c>
      <c r="B196" s="22" t="s">
        <v>47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>
      <c r="A197" s="68">
        <v>189</v>
      </c>
      <c r="B197" s="69" t="s">
        <v>196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ht="12.75">
      <c r="A198" s="73">
        <v>190</v>
      </c>
      <c r="B198" s="87" t="s">
        <v>120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ht="12.75">
      <c r="A199" s="88">
        <f t="shared" si="26"/>
        <v>191</v>
      </c>
      <c r="B199" s="37" t="s">
        <v>197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ht="12.75">
      <c r="A200" s="88">
        <f t="shared" si="26"/>
        <v>192</v>
      </c>
      <c r="B200" s="22" t="s">
        <v>198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ht="12.75">
      <c r="A201" s="88">
        <f t="shared" si="26"/>
        <v>193</v>
      </c>
      <c r="B201" s="37" t="s">
        <v>199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ht="12.75">
      <c r="A202" s="88">
        <f t="shared" si="26"/>
        <v>194</v>
      </c>
      <c r="B202" s="37" t="s">
        <v>200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ht="12.75">
      <c r="A203" s="88">
        <v>195</v>
      </c>
      <c r="B203" s="22" t="s">
        <v>123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>
      <c r="A204" s="88">
        <f t="shared" si="26"/>
        <v>196</v>
      </c>
      <c r="B204" s="101" t="s">
        <v>201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ht="12.75">
      <c r="A205" s="88">
        <f t="shared" si="26"/>
        <v>197</v>
      </c>
      <c r="B205" s="22" t="s">
        <v>202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ht="12.75">
      <c r="A206" s="88">
        <v>198</v>
      </c>
      <c r="B206" s="22" t="s">
        <v>66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>
      <c r="A207" s="117">
        <v>199</v>
      </c>
      <c r="B207" s="133" t="s">
        <v>203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>
      <c r="A208" s="68">
        <v>200</v>
      </c>
      <c r="B208" s="173" t="s">
        <v>204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</v>
      </c>
      <c r="F208" s="58">
        <f>J208+N208+R208+V208</f>
        <v>11.819</v>
      </c>
      <c r="G208" s="124">
        <f>G9+G44+G99+G140+G175+G197</f>
        <v>5817.796</v>
      </c>
      <c r="H208" s="124">
        <f>H9+H44+H99+H140+H175+H197</f>
        <v>5807.977000000001</v>
      </c>
      <c r="I208" s="57">
        <f>I9+I44+I99+I140+I175+I197</f>
        <v>3611.0589999999993</v>
      </c>
      <c r="J208" s="124">
        <f>J9+J44+J99+J140+J175+J197</f>
        <v>9.819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</v>
      </c>
      <c r="N208" s="72">
        <f>N9+N44+N99+N140+N175+N197</f>
        <v>0</v>
      </c>
      <c r="O208" s="70">
        <f>O9+O44+O99+O140+O175+O197</f>
        <v>6048.399999999998</v>
      </c>
      <c r="P208" s="57">
        <f>P9+P44+P99+P140+P175+P197</f>
        <v>6048.399999999998</v>
      </c>
      <c r="Q208" s="57">
        <f>Q9+Q44+Q99+Q140+Q175+Q197</f>
        <v>4518.932999999998</v>
      </c>
      <c r="R208" s="57"/>
      <c r="S208" s="63">
        <f>S9+S44+S99+S140+S175+S197</f>
        <v>587.326</v>
      </c>
      <c r="T208" s="124">
        <f>T9+T44+T99+T140+T175+T197</f>
        <v>585.326</v>
      </c>
      <c r="U208" s="124">
        <f>U9+U44+U99+U140+U175+U197</f>
        <v>23.803000000000004</v>
      </c>
      <c r="V208" s="62">
        <f>V9+V20+SUM(V34:V43)+V44+V99+V140+V175+V197</f>
        <v>2</v>
      </c>
    </row>
    <row r="211" ht="12.75">
      <c r="B211" s="6" t="s">
        <v>103</v>
      </c>
    </row>
    <row r="212" ht="12.75">
      <c r="B212" s="6" t="s">
        <v>209</v>
      </c>
    </row>
    <row r="213" ht="12.75">
      <c r="B213" s="64" t="s">
        <v>205</v>
      </c>
    </row>
    <row r="214" ht="12.75">
      <c r="B214" s="6" t="s">
        <v>104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3.00390625" style="0" customWidth="1"/>
    <col min="4" max="4" width="12.28125" style="0" customWidth="1"/>
    <col min="10" max="10" width="7.421875" style="0" customWidth="1"/>
    <col min="11" max="11" width="11.421875" style="0" customWidth="1"/>
    <col min="12" max="12" width="10.421875" style="0" customWidth="1"/>
    <col min="18" max="18" width="6.140625" style="0" customWidth="1"/>
    <col min="19" max="20" width="8.140625" style="0" customWidth="1"/>
    <col min="21" max="21" width="7.28125" style="0" customWidth="1"/>
    <col min="22" max="22" width="6.421875" style="0" customWidth="1"/>
  </cols>
  <sheetData>
    <row r="2" spans="17:21" ht="15.75">
      <c r="Q2" s="1" t="s">
        <v>56</v>
      </c>
      <c r="R2" s="1"/>
      <c r="S2" s="1"/>
      <c r="T2" s="1"/>
      <c r="U2" s="259"/>
    </row>
    <row r="3" spans="17:21" ht="15.75">
      <c r="Q3" s="260" t="s">
        <v>332</v>
      </c>
      <c r="R3" s="256"/>
      <c r="S3" s="256"/>
      <c r="T3" s="256"/>
      <c r="U3" s="259"/>
    </row>
    <row r="4" spans="17:21" ht="15.75">
      <c r="Q4" s="1" t="s">
        <v>106</v>
      </c>
      <c r="R4" s="1"/>
      <c r="S4" s="1"/>
      <c r="T4" s="1"/>
      <c r="U4" s="259"/>
    </row>
    <row r="5" spans="17:21" ht="15.75">
      <c r="Q5" s="1" t="s">
        <v>343</v>
      </c>
      <c r="R5" s="1"/>
      <c r="S5" s="1"/>
      <c r="T5" s="1"/>
      <c r="U5" s="1"/>
    </row>
    <row r="6" spans="17:21" ht="15.75">
      <c r="Q6" s="260" t="s">
        <v>365</v>
      </c>
      <c r="R6" s="256"/>
      <c r="S6" s="256"/>
      <c r="T6" s="256"/>
      <c r="U6" s="256"/>
    </row>
    <row r="7" spans="17:21" ht="15.75">
      <c r="Q7" s="1" t="s">
        <v>344</v>
      </c>
      <c r="R7" s="1"/>
      <c r="S7" s="1"/>
      <c r="T7" s="1"/>
      <c r="U7" s="1"/>
    </row>
    <row r="8" spans="1:22" ht="15.75">
      <c r="A8" s="222"/>
      <c r="B8" s="223"/>
      <c r="C8" s="224"/>
      <c r="D8" s="224"/>
      <c r="E8" s="224"/>
      <c r="F8" s="224"/>
      <c r="G8" s="224"/>
      <c r="H8" s="224"/>
      <c r="I8" s="1"/>
      <c r="J8" s="228"/>
      <c r="K8" s="228"/>
      <c r="L8" s="224" t="s">
        <v>212</v>
      </c>
      <c r="M8" s="224"/>
      <c r="N8" s="224"/>
      <c r="O8" s="224"/>
      <c r="P8" s="224"/>
      <c r="Q8" s="223"/>
      <c r="U8" s="242"/>
      <c r="V8" s="226"/>
    </row>
    <row r="9" spans="1:22" ht="15.75">
      <c r="A9" s="222"/>
      <c r="B9" s="227"/>
      <c r="C9" s="224"/>
      <c r="D9" s="224"/>
      <c r="E9" s="224"/>
      <c r="F9" s="224"/>
      <c r="G9" s="224"/>
      <c r="H9" s="224"/>
      <c r="I9" s="1"/>
      <c r="J9" s="228"/>
      <c r="K9" s="244"/>
      <c r="L9" s="224" t="s">
        <v>105</v>
      </c>
      <c r="M9" s="224"/>
      <c r="N9" s="224"/>
      <c r="O9" s="224"/>
      <c r="P9" s="224"/>
      <c r="Q9" s="229"/>
      <c r="T9" s="239"/>
      <c r="U9" s="240"/>
      <c r="V9" s="241"/>
    </row>
    <row r="10" spans="1:22" ht="15.75">
      <c r="A10" s="222"/>
      <c r="B10" s="227"/>
      <c r="C10" s="224"/>
      <c r="D10" s="224"/>
      <c r="E10" s="224"/>
      <c r="F10" s="224"/>
      <c r="G10" s="224"/>
      <c r="H10" s="224"/>
      <c r="I10" s="1"/>
      <c r="J10" s="228"/>
      <c r="K10" s="244"/>
      <c r="L10" s="224"/>
      <c r="M10" s="224"/>
      <c r="N10" s="224"/>
      <c r="O10" s="224"/>
      <c r="P10" s="224"/>
      <c r="Q10" s="229"/>
      <c r="R10" s="239"/>
      <c r="S10" s="239"/>
      <c r="T10" s="239"/>
      <c r="U10" s="239"/>
      <c r="V10" s="243"/>
    </row>
    <row r="11" spans="1:22" ht="13.5" thickBot="1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5"/>
      <c r="Q11" s="223"/>
      <c r="R11" s="223"/>
      <c r="S11" s="223"/>
      <c r="T11" s="222" t="s">
        <v>350</v>
      </c>
      <c r="U11" s="222"/>
      <c r="V11" s="222"/>
    </row>
    <row r="12" spans="1:22" ht="12.75">
      <c r="A12" s="413"/>
      <c r="B12" s="415" t="s">
        <v>74</v>
      </c>
      <c r="C12" s="417" t="s">
        <v>75</v>
      </c>
      <c r="D12" s="419" t="s">
        <v>349</v>
      </c>
      <c r="E12" s="420"/>
      <c r="F12" s="421"/>
      <c r="G12" s="417" t="s">
        <v>77</v>
      </c>
      <c r="H12" s="419" t="s">
        <v>349</v>
      </c>
      <c r="I12" s="420"/>
      <c r="J12" s="420"/>
      <c r="K12" s="426" t="s">
        <v>208</v>
      </c>
      <c r="L12" s="419" t="s">
        <v>349</v>
      </c>
      <c r="M12" s="420"/>
      <c r="N12" s="421"/>
      <c r="O12" s="426" t="s">
        <v>210</v>
      </c>
      <c r="P12" s="419" t="s">
        <v>349</v>
      </c>
      <c r="Q12" s="420"/>
      <c r="R12" s="421"/>
      <c r="S12" s="426" t="s">
        <v>79</v>
      </c>
      <c r="T12" s="419" t="s">
        <v>349</v>
      </c>
      <c r="U12" s="420"/>
      <c r="V12" s="421"/>
    </row>
    <row r="13" spans="1:22" ht="12.75">
      <c r="A13" s="414"/>
      <c r="B13" s="416"/>
      <c r="C13" s="418"/>
      <c r="D13" s="422" t="s">
        <v>80</v>
      </c>
      <c r="E13" s="423"/>
      <c r="F13" s="424" t="s">
        <v>81</v>
      </c>
      <c r="G13" s="418"/>
      <c r="H13" s="422" t="s">
        <v>80</v>
      </c>
      <c r="I13" s="423"/>
      <c r="J13" s="428" t="s">
        <v>81</v>
      </c>
      <c r="K13" s="427"/>
      <c r="L13" s="422" t="s">
        <v>80</v>
      </c>
      <c r="M13" s="423"/>
      <c r="N13" s="424" t="s">
        <v>81</v>
      </c>
      <c r="O13" s="427"/>
      <c r="P13" s="422" t="s">
        <v>80</v>
      </c>
      <c r="Q13" s="423"/>
      <c r="R13" s="424" t="s">
        <v>81</v>
      </c>
      <c r="S13" s="427"/>
      <c r="T13" s="422" t="s">
        <v>80</v>
      </c>
      <c r="U13" s="423"/>
      <c r="V13" s="424" t="s">
        <v>81</v>
      </c>
    </row>
    <row r="14" spans="1:22" ht="58.5" customHeight="1" thickBot="1">
      <c r="A14" s="414"/>
      <c r="B14" s="416"/>
      <c r="C14" s="418"/>
      <c r="D14" s="230" t="s">
        <v>75</v>
      </c>
      <c r="E14" s="231" t="s">
        <v>82</v>
      </c>
      <c r="F14" s="425"/>
      <c r="G14" s="418"/>
      <c r="H14" s="230" t="s">
        <v>75</v>
      </c>
      <c r="I14" s="231" t="s">
        <v>82</v>
      </c>
      <c r="J14" s="429"/>
      <c r="K14" s="427"/>
      <c r="L14" s="230" t="s">
        <v>75</v>
      </c>
      <c r="M14" s="231" t="s">
        <v>82</v>
      </c>
      <c r="N14" s="425"/>
      <c r="O14" s="427"/>
      <c r="P14" s="230" t="s">
        <v>75</v>
      </c>
      <c r="Q14" s="231" t="s">
        <v>82</v>
      </c>
      <c r="R14" s="425"/>
      <c r="S14" s="427"/>
      <c r="T14" s="230" t="s">
        <v>75</v>
      </c>
      <c r="U14" s="231" t="s">
        <v>82</v>
      </c>
      <c r="V14" s="425"/>
    </row>
    <row r="15" spans="1:22" ht="12" customHeight="1" thickBot="1">
      <c r="A15" s="254">
        <v>1</v>
      </c>
      <c r="B15" s="255">
        <v>2</v>
      </c>
      <c r="C15" s="252">
        <v>3</v>
      </c>
      <c r="D15" s="248">
        <v>4</v>
      </c>
      <c r="E15" s="249">
        <v>5</v>
      </c>
      <c r="F15" s="250">
        <v>6</v>
      </c>
      <c r="G15" s="253">
        <v>7</v>
      </c>
      <c r="H15" s="248">
        <v>8</v>
      </c>
      <c r="I15" s="249">
        <v>9</v>
      </c>
      <c r="J15" s="251">
        <v>10</v>
      </c>
      <c r="K15" s="252">
        <v>11</v>
      </c>
      <c r="L15" s="248">
        <v>12</v>
      </c>
      <c r="M15" s="249">
        <v>13</v>
      </c>
      <c r="N15" s="250">
        <v>14</v>
      </c>
      <c r="O15" s="253">
        <v>15</v>
      </c>
      <c r="P15" s="248">
        <v>16</v>
      </c>
      <c r="Q15" s="249">
        <v>17</v>
      </c>
      <c r="R15" s="251">
        <v>18</v>
      </c>
      <c r="S15" s="252">
        <v>19</v>
      </c>
      <c r="T15" s="248">
        <v>20</v>
      </c>
      <c r="U15" s="249">
        <v>21</v>
      </c>
      <c r="V15" s="250">
        <v>22</v>
      </c>
    </row>
    <row r="16" spans="1:22" ht="68.25" customHeight="1" thickBot="1">
      <c r="A16" s="232">
        <v>1</v>
      </c>
      <c r="B16" s="338" t="s">
        <v>168</v>
      </c>
      <c r="C16" s="339">
        <v>206.7</v>
      </c>
      <c r="D16" s="340">
        <v>206.7</v>
      </c>
      <c r="E16" s="340"/>
      <c r="F16" s="341"/>
      <c r="G16" s="342"/>
      <c r="H16" s="343"/>
      <c r="I16" s="344"/>
      <c r="J16" s="345"/>
      <c r="K16" s="346">
        <f>K17</f>
        <v>206.7</v>
      </c>
      <c r="L16" s="346">
        <f>L17</f>
        <v>206.7</v>
      </c>
      <c r="M16" s="346"/>
      <c r="N16" s="347"/>
      <c r="O16" s="342"/>
      <c r="P16" s="344"/>
      <c r="Q16" s="344"/>
      <c r="R16" s="345"/>
      <c r="S16" s="342"/>
      <c r="T16" s="344"/>
      <c r="U16" s="344"/>
      <c r="V16" s="246"/>
    </row>
    <row r="17" spans="1:22" ht="13.5" thickBot="1">
      <c r="A17" s="233">
        <v>2</v>
      </c>
      <c r="B17" s="348" t="s">
        <v>339</v>
      </c>
      <c r="C17" s="349">
        <v>206.7</v>
      </c>
      <c r="D17" s="236">
        <v>206.7</v>
      </c>
      <c r="E17" s="236"/>
      <c r="F17" s="350"/>
      <c r="G17" s="351"/>
      <c r="H17" s="236"/>
      <c r="I17" s="236"/>
      <c r="J17" s="237"/>
      <c r="K17" s="234">
        <v>206.7</v>
      </c>
      <c r="L17" s="236">
        <v>206.7</v>
      </c>
      <c r="M17" s="236"/>
      <c r="N17" s="234"/>
      <c r="O17" s="235"/>
      <c r="P17" s="236"/>
      <c r="Q17" s="236"/>
      <c r="R17" s="237"/>
      <c r="S17" s="235"/>
      <c r="T17" s="236"/>
      <c r="U17" s="236"/>
      <c r="V17" s="247"/>
    </row>
    <row r="18" spans="1:22" ht="13.5" thickBot="1">
      <c r="A18" s="238">
        <v>3</v>
      </c>
      <c r="B18" s="352" t="s">
        <v>204</v>
      </c>
      <c r="C18" s="353">
        <v>206.7</v>
      </c>
      <c r="D18" s="354">
        <v>206.7</v>
      </c>
      <c r="E18" s="354"/>
      <c r="F18" s="355"/>
      <c r="G18" s="356"/>
      <c r="H18" s="354"/>
      <c r="I18" s="354"/>
      <c r="J18" s="357"/>
      <c r="K18" s="358">
        <v>206.7</v>
      </c>
      <c r="L18" s="359">
        <v>206.7</v>
      </c>
      <c r="M18" s="359"/>
      <c r="N18" s="360"/>
      <c r="O18" s="356"/>
      <c r="P18" s="354"/>
      <c r="Q18" s="354"/>
      <c r="R18" s="357"/>
      <c r="S18" s="358"/>
      <c r="T18" s="354"/>
      <c r="U18" s="354"/>
      <c r="V18" s="245"/>
    </row>
    <row r="19" spans="1:22" ht="12.75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</row>
  </sheetData>
  <sheetProtection/>
  <mergeCells count="22">
    <mergeCell ref="T12:V12"/>
    <mergeCell ref="T13:U13"/>
    <mergeCell ref="V13:V14"/>
    <mergeCell ref="P12:R12"/>
    <mergeCell ref="S12:S14"/>
    <mergeCell ref="O12:O14"/>
    <mergeCell ref="P13:Q13"/>
    <mergeCell ref="R13:R14"/>
    <mergeCell ref="K12:K14"/>
    <mergeCell ref="L12:N12"/>
    <mergeCell ref="L13:M13"/>
    <mergeCell ref="N13:N14"/>
    <mergeCell ref="H13:I13"/>
    <mergeCell ref="J13:J14"/>
    <mergeCell ref="A12:A14"/>
    <mergeCell ref="B12:B14"/>
    <mergeCell ref="C12:C14"/>
    <mergeCell ref="D12:F12"/>
    <mergeCell ref="G12:G14"/>
    <mergeCell ref="H12:J12"/>
    <mergeCell ref="D13:E13"/>
    <mergeCell ref="F13:F1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2020-05-12T06:55:16Z</cp:lastPrinted>
  <dcterms:created xsi:type="dcterms:W3CDTF">2013-02-05T08:01:03Z</dcterms:created>
  <dcterms:modified xsi:type="dcterms:W3CDTF">2020-05-12T07:29:28Z</dcterms:modified>
  <cp:category/>
  <cp:version/>
  <cp:contentType/>
  <cp:contentStatus/>
</cp:coreProperties>
</file>