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3">'4 priedas'!$16:$17</definedName>
    <definedName name="_xlnm.Print_Titles" localSheetId="4">'5 priedas'!$11:$12</definedName>
    <definedName name="_xlnm.Print_Titles" localSheetId="2">'5-išl.pagal programas '!#REF!</definedName>
    <definedName name="_xlnm.Print_Titles" localSheetId="5">'6 priedas'!$10:$11</definedName>
    <definedName name="_xlnm.Print_Titles" localSheetId="6">'8 priedas'!$13:$15</definedName>
  </definedNames>
  <calcPr calcId="145621"/>
  <fileRecoveryPr autoRecover="0"/>
</workbook>
</file>

<file path=xl/calcChain.xml><?xml version="1.0" encoding="utf-8"?>
<calcChain xmlns="http://schemas.openxmlformats.org/spreadsheetml/2006/main">
  <c r="E64" i="20" l="1"/>
  <c r="E32" i="14"/>
  <c r="E58" i="20" l="1"/>
  <c r="C61" i="20"/>
  <c r="C16" i="20" l="1"/>
  <c r="E31" i="14"/>
  <c r="D20" i="20" l="1"/>
  <c r="D54" i="20"/>
  <c r="D55" i="20"/>
  <c r="D56" i="20"/>
  <c r="D64" i="20"/>
  <c r="D65" i="20"/>
  <c r="D66" i="20"/>
  <c r="D67" i="20"/>
  <c r="D68" i="20"/>
  <c r="C15" i="20"/>
  <c r="C17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6" i="20"/>
  <c r="C59" i="20"/>
  <c r="C60" i="20"/>
  <c r="C66" i="20"/>
  <c r="C67" i="20"/>
  <c r="C68" i="20"/>
  <c r="F57" i="20"/>
  <c r="H57" i="20"/>
  <c r="E14" i="20"/>
  <c r="F28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19" i="14"/>
  <c r="E20" i="14"/>
  <c r="E21" i="14"/>
  <c r="E23" i="14"/>
  <c r="E24" i="14"/>
  <c r="E26" i="14"/>
  <c r="E28" i="14"/>
  <c r="E29" i="14"/>
  <c r="E30" i="14"/>
  <c r="E33" i="14"/>
  <c r="E34" i="14"/>
  <c r="E35" i="14"/>
  <c r="E36" i="14"/>
  <c r="E37" i="14"/>
  <c r="E38" i="14"/>
  <c r="E39" i="14"/>
  <c r="E40" i="14"/>
  <c r="E41" i="14"/>
  <c r="E42" i="14"/>
  <c r="G65" i="20"/>
  <c r="G64" i="20" s="1"/>
  <c r="G25" i="14"/>
  <c r="E25" i="14" s="1"/>
  <c r="E13" i="20" l="1"/>
  <c r="C13" i="20" s="1"/>
  <c r="C14" i="20"/>
  <c r="F92" i="8"/>
  <c r="F96" i="8" s="1"/>
  <c r="E92" i="8"/>
  <c r="E96" i="8" s="1"/>
  <c r="C64" i="2"/>
  <c r="C55" i="2"/>
  <c r="D29" i="1"/>
  <c r="D43" i="1"/>
  <c r="F18" i="20" l="1"/>
  <c r="E19" i="20"/>
  <c r="G19" i="20"/>
  <c r="G18" i="20" s="1"/>
  <c r="H19" i="20"/>
  <c r="E55" i="20"/>
  <c r="C55" i="20" s="1"/>
  <c r="G58" i="20"/>
  <c r="G57" i="20" s="1"/>
  <c r="E65" i="20"/>
  <c r="C64" i="20" l="1"/>
  <c r="C65" i="20"/>
  <c r="E57" i="20"/>
  <c r="C57" i="20" s="1"/>
  <c r="C58" i="20"/>
  <c r="H18" i="20"/>
  <c r="H69" i="20" s="1"/>
  <c r="D19" i="20"/>
  <c r="E18" i="20"/>
  <c r="C18" i="20" s="1"/>
  <c r="C19" i="20"/>
  <c r="F69" i="20"/>
  <c r="G69" i="20"/>
  <c r="E54" i="20"/>
  <c r="E69" i="20" l="1"/>
  <c r="C54" i="20"/>
  <c r="D18" i="20"/>
  <c r="C69" i="20"/>
  <c r="D69" i="20"/>
  <c r="G22" i="14" l="1"/>
  <c r="J27" i="14" l="1"/>
  <c r="F27" i="14" s="1"/>
  <c r="I27" i="14"/>
  <c r="E82" i="8"/>
  <c r="C44" i="2"/>
  <c r="E37" i="8" l="1"/>
  <c r="E31" i="8"/>
  <c r="E27" i="8"/>
  <c r="F20" i="8"/>
  <c r="F64" i="8" s="1"/>
  <c r="F97" i="8" s="1"/>
  <c r="E20" i="8"/>
  <c r="C66" i="2"/>
  <c r="C53" i="2"/>
  <c r="C40" i="2"/>
  <c r="C38" i="2"/>
  <c r="C36" i="2"/>
  <c r="C34" i="2"/>
  <c r="C29" i="2"/>
  <c r="C26" i="2"/>
  <c r="C18" i="2"/>
  <c r="C14" i="2"/>
  <c r="C10" i="2"/>
  <c r="D54" i="1"/>
  <c r="D48" i="1" s="1"/>
  <c r="D49" i="1"/>
  <c r="D24" i="1"/>
  <c r="D22" i="1" s="1"/>
  <c r="D20" i="1"/>
  <c r="D16" i="1"/>
  <c r="D14" i="1"/>
  <c r="D13" i="1" s="1"/>
  <c r="C43" i="2" l="1"/>
  <c r="C42" i="2"/>
  <c r="E64" i="8"/>
  <c r="E97" i="8" s="1"/>
  <c r="C69" i="2"/>
  <c r="D60" i="1"/>
  <c r="D66" i="1" s="1"/>
  <c r="I18" i="14" l="1"/>
  <c r="G18" i="14"/>
  <c r="E18" i="14" s="1"/>
  <c r="I22" i="14"/>
  <c r="E22" i="14" s="1"/>
  <c r="G27" i="14"/>
  <c r="E27" i="14" s="1"/>
  <c r="I62" i="14" l="1"/>
  <c r="H62" i="14"/>
  <c r="G62" i="14"/>
  <c r="E62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J62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F62" i="14" l="1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D140" i="15" l="1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<sst xmlns="http://schemas.openxmlformats.org/spreadsheetml/2006/main" count="874" uniqueCount="594">
  <si>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</si>
  <si>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</si>
  <si>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</si>
  <si>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</si>
  <si>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</si>
  <si>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</si>
  <si>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</si>
  <si>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</si>
  <si>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</si>
  <si>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</si>
  <si>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</si>
  <si>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</si>
  <si>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</si>
  <si>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</si>
  <si>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</si>
  <si>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</si>
  <si>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</si>
  <si>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L/d "Nykštukas"</t>
  </si>
  <si>
    <t>L/d "Pumpurėlis"</t>
  </si>
  <si>
    <t>Juodupės l/d</t>
  </si>
  <si>
    <t>M/d "Ąžuoliukas"</t>
  </si>
  <si>
    <t>L/d "Varpelis"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</si>
  <si>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</si>
  <si>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</si>
  <si>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</si>
  <si>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</si>
  <si>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</si>
  <si>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</si>
  <si>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</si>
  <si>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</si>
  <si>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</si>
  <si>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</si>
  <si>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</si>
  <si>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</si>
  <si>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</si>
  <si>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</si>
  <si>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</si>
  <si>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</si>
  <si>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</si>
  <si>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</si>
  <si>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</si>
  <si>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</si>
  <si>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</si>
  <si>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</si>
  <si>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</si>
  <si>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</si>
  <si>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</si>
  <si>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</si>
  <si>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</si>
  <si>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</si>
  <si>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</si>
  <si>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</si>
  <si>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</si>
  <si>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</si>
  <si>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</si>
  <si>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</si>
  <si>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</si>
  <si>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Socialinės paramos ir sveikatos skyrius iš viso</t>
  </si>
  <si>
    <t>VšĮ Rokiškio PASPC moterų konsultacijos kabinetų įrangai</t>
  </si>
  <si>
    <t>Kapitalo investicijos ir ilgalaikio turto remontas</t>
  </si>
  <si>
    <t>Investiciniams projektams, galimybių studijoms ir kitiems dokumentams rengti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</si>
  <si>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</si>
  <si>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</si>
  <si>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</si>
  <si>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</si>
  <si>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</si>
  <si>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</si>
  <si>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</si>
  <si>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</si>
  <si>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</si>
  <si>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</si>
  <si>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</si>
  <si>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</si>
  <si>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</si>
  <si>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</si>
  <si>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</si>
  <si>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</si>
  <si>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</si>
  <si>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</si>
  <si>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</si>
  <si>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</si>
  <si>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</si>
  <si>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</si>
  <si>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</si>
  <si>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</si>
  <si>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</si>
  <si>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</si>
  <si>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</si>
  <si>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</si>
  <si>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</si>
  <si>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</si>
  <si>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</si>
  <si>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</si>
  <si>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</si>
  <si>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</si>
  <si>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</si>
  <si>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</si>
  <si>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</si>
  <si>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</si>
  <si>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</si>
  <si>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</si>
  <si>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</si>
  <si>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</si>
  <si>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</si>
  <si>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</si>
  <si>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</si>
  <si>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</si>
  <si>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</si>
  <si>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</si>
  <si>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</si>
  <si>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</si>
  <si>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</si>
  <si>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</si>
  <si>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</si>
  <si>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</si>
  <si>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</si>
  <si>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</si>
  <si>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</si>
  <si>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</si>
  <si>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</si>
  <si>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</si>
  <si>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</si>
  <si>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</si>
  <si>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</si>
  <si>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</si>
  <si>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</si>
  <si>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</si>
  <si>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</si>
  <si>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</si>
  <si>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</si>
  <si>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</si>
  <si>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</si>
  <si>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</si>
  <si>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</si>
  <si>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</si>
  <si>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</si>
  <si>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</si>
  <si>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</si>
  <si>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</si>
  <si>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</si>
  <si>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</si>
  <si>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</si>
  <si>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</si>
  <si>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</si>
  <si>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</si>
  <si>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</si>
  <si>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</si>
  <si>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</si>
  <si>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</si>
  <si>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</si>
  <si>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</si>
  <si>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</si>
  <si>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</si>
  <si>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</si>
  <si>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</si>
  <si>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</si>
  <si>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</si>
  <si>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</si>
  <si>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</si>
  <si>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</si>
  <si>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</si>
  <si>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</si>
  <si>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</si>
  <si>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</si>
  <si>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</si>
  <si>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</si>
  <si>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</si>
  <si>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</si>
  <si>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</si>
  <si>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</si>
  <si>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</si>
  <si>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</si>
  <si>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</si>
  <si>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</si>
  <si>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</si>
  <si>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</si>
  <si>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</si>
  <si>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</si>
  <si>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</si>
  <si>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</si>
  <si>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</si>
  <si>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</si>
  <si>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</si>
  <si>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</si>
  <si>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</si>
  <si>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</si>
  <si>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</si>
  <si>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</si>
  <si>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</si>
  <si>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Panemunėlio mokykla-daugiafunkcis centras</t>
  </si>
  <si>
    <t>Strateginio planavimo, investicijų ir viešųjų pirkimų  skyrius iš viso</t>
  </si>
  <si>
    <t>Statybos ir infrastruktūros plėtros skyrius iš viso</t>
  </si>
  <si>
    <t>Rokiškio rajono savivaldybės tarybos</t>
  </si>
  <si>
    <t>8 priedas</t>
  </si>
  <si>
    <t>Turto valdymo ir ūkio skyrius</t>
  </si>
  <si>
    <t>Statybos ir  infrastruktūros plėtros skyrius</t>
  </si>
  <si>
    <t>Investiciniams projektams,galimybių studijoms ir kitiems dokumentams rengti</t>
  </si>
  <si>
    <t>RAJONO INFRASTRUKTŪROS OBJEKTŲ PRIEŽIŪRA, PLĖTRA IR MODERNIZAVIMAS (05)</t>
  </si>
  <si>
    <t>M/d "Ąžuoliukas" Kavoliškio skyrius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</si>
  <si>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</si>
  <si>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</si>
  <si>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</si>
  <si>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</si>
  <si>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</si>
  <si>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</si>
  <si>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</si>
  <si>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Švietimo ir sporto skyrius iš viso</t>
  </si>
  <si>
    <t>Švietimo ir sporto skyrius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</si>
  <si>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</si>
  <si>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</si>
  <si>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</si>
  <si>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</si>
  <si>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</si>
  <si>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</si>
  <si>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</si>
  <si>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</si>
  <si>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</si>
  <si>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</si>
  <si>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</si>
  <si>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</si>
  <si>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</si>
  <si>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</si>
  <si>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</si>
  <si>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>1.1.</t>
  </si>
  <si>
    <t>MOKESČIAI (2+4+8)</t>
  </si>
  <si>
    <t>1.1.1.</t>
  </si>
  <si>
    <t xml:space="preserve"> Pajamų ir pelno mokesčiai (3)</t>
  </si>
  <si>
    <t>Gyventojų pajamų mokestis</t>
  </si>
  <si>
    <t>1.1.3.</t>
  </si>
  <si>
    <t>Turto  mokesčiai (5+6+7)</t>
  </si>
  <si>
    <t>Žemės mokestis</t>
  </si>
  <si>
    <t xml:space="preserve"> Paveldimo ir dovanojimo mokestis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</si>
  <si>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</si>
  <si>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</si>
  <si>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</si>
  <si>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</si>
  <si>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</si>
  <si>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</si>
  <si>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</si>
  <si>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</si>
  <si>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</si>
  <si>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</si>
  <si>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</si>
  <si>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</si>
  <si>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</si>
  <si>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</si>
  <si>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</si>
  <si>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</si>
  <si>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</si>
  <si>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</si>
  <si>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</si>
  <si>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</si>
  <si>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</si>
  <si>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</si>
  <si>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</si>
  <si>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Daugiafunkcinės salės Rokiškio m. Taikos g.21A  statybai (VBD/VIP)</t>
  </si>
  <si>
    <t>Rokiškio rajono melioracijos statinių rekonstrukcijai (VBD/VIP)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</si>
  <si>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</si>
  <si>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</si>
  <si>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</si>
  <si>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</si>
  <si>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</si>
  <si>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</si>
  <si>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</si>
  <si>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Mokestis už  kitus valstybinius gamtos išteklius</t>
  </si>
  <si>
    <t xml:space="preserve">Pajamos už teikiamas paslaugas </t>
  </si>
  <si>
    <t>Valstybės rinkliavos</t>
  </si>
  <si>
    <t>Vietinės rinkliavos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</si>
  <si>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</si>
  <si>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</si>
  <si>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</si>
  <si>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</si>
  <si>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</si>
  <si>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</si>
  <si>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</si>
  <si>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</si>
  <si>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</si>
  <si>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</si>
  <si>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</si>
  <si>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</si>
  <si>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</si>
  <si>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</si>
  <si>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</si>
  <si>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</si>
  <si>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</si>
  <si>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</si>
  <si>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</si>
  <si>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</si>
  <si>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</si>
  <si>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</si>
  <si>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</si>
  <si>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</si>
  <si>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</si>
  <si>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</si>
  <si>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</si>
  <si>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</si>
  <si>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</si>
  <si>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</si>
  <si>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</si>
  <si>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</si>
  <si>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</si>
  <si>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</si>
  <si>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</si>
  <si>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</si>
  <si>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</si>
  <si>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</si>
  <si>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</si>
  <si>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</si>
  <si>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</si>
  <si>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</si>
  <si>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</si>
  <si>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</si>
  <si>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</si>
  <si>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</si>
  <si>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</si>
  <si>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</si>
  <si>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</si>
  <si>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</si>
  <si>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</si>
  <si>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</si>
  <si>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</si>
  <si>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</si>
  <si>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</si>
  <si>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</si>
  <si>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</si>
  <si>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</si>
  <si>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</si>
  <si>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</si>
  <si>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</si>
  <si>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</si>
  <si>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</si>
  <si>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</si>
  <si>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</si>
  <si>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</si>
  <si>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</si>
  <si>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</si>
  <si>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</si>
  <si>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</si>
  <si>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</si>
  <si>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</si>
  <si>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</si>
  <si>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</si>
  <si>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</si>
  <si>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</si>
  <si>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</si>
  <si>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</si>
  <si>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</si>
  <si>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</si>
  <si>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</si>
  <si>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</si>
  <si>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</si>
  <si>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</si>
  <si>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</si>
  <si>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</si>
  <si>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</si>
  <si>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</si>
  <si>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</si>
  <si>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</si>
  <si>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</si>
  <si>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</si>
  <si>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</si>
  <si>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</si>
  <si>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</si>
  <si>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</si>
  <si>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</si>
  <si>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</si>
  <si>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</si>
  <si>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</si>
  <si>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J.Keliočio viešoji biblioteka</t>
  </si>
  <si>
    <t>L/D Pumpurėlis</t>
  </si>
  <si>
    <t>VB lėšos neformaliam švietimui</t>
  </si>
  <si>
    <t>Žemė ūkio skyrius</t>
  </si>
  <si>
    <t xml:space="preserve">Iš viso </t>
  </si>
  <si>
    <t>SVP Programa</t>
  </si>
  <si>
    <t>Projekto pavadinimas</t>
  </si>
  <si>
    <t>Pareiškėjas/projekto vykdytojas</t>
  </si>
  <si>
    <t xml:space="preserve"> iš jų:</t>
  </si>
  <si>
    <t>Reikalinga 2022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</si>
  <si>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</si>
  <si>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</si>
  <si>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</si>
  <si>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</si>
  <si>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</si>
  <si>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</si>
  <si>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</si>
  <si>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</si>
  <si>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</si>
  <si>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</si>
  <si>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</si>
  <si>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Projekto pabaiga 2022-12-01 . 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</si>
  <si>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</si>
  <si>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</si>
  <si>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</si>
  <si>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</si>
  <si>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</si>
  <si>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</si>
  <si>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</si>
  <si>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</si>
  <si>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</si>
  <si>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</si>
  <si>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</si>
  <si>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</si>
  <si>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</si>
  <si>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</si>
  <si>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</si>
  <si>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</si>
  <si>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</si>
  <si>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</si>
  <si>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>Rokiškio dvaro sodybos alaus daryklos (unikalus kultūros vertybės kodas 24857) Tyzenhauzų g.1, Rokiškio m. apsaugos techninių priemonių įrengimas ir neatidėliotini saugojimo darbai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</si>
  <si>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</si>
  <si>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</si>
  <si>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</si>
  <si>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</si>
  <si>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</si>
  <si>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</si>
  <si>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</si>
  <si>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„Vandens transporto priemonių nuleidimo vietos įrengimas Sartų ežere Rokiškio rajone“ </t>
  </si>
  <si>
    <t>Iki 2023-01 25 tūkst. Eur savivaldybei bus grąžinta iš APVA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</si>
  <si>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</si>
  <si>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</si>
  <si>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</si>
  <si>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</si>
  <si>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</si>
  <si>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</si>
  <si>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</si>
  <si>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</si>
  <si>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</si>
  <si>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</si>
  <si>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</si>
  <si>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</si>
  <si>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</si>
  <si>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</si>
  <si>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</si>
  <si>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</si>
  <si>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</si>
  <si>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</si>
  <si>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</si>
  <si>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</si>
  <si>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</si>
  <si>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</si>
  <si>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</si>
  <si>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</si>
  <si>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</si>
  <si>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</si>
  <si>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Prisidėjimas bus reikalingas 2022 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</si>
  <si>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</si>
  <si>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</si>
  <si>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</si>
  <si>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</si>
  <si>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>Projekto pabaiga 2022-01-31</t>
  </si>
  <si>
    <t xml:space="preserve">Socialinės paslaugos Rokiškio rajono gyventojams ROKI-LEADER-6B-D-3-4-2019 </t>
  </si>
  <si>
    <t xml:space="preserve"> Kriaunų kaimo bendruomenė</t>
  </si>
  <si>
    <t xml:space="preserve">Projektas baigiamas  2022-03-31. </t>
  </si>
  <si>
    <t xml:space="preserve">Rokiškio rajono, Kupiškio rajono ir Visagino savivaldybių mokyklų sveikatos kabinetų atnaujinimas </t>
  </si>
  <si>
    <t>Pareiškėjas - Rokiškio r. visuomenės sveikatos biuras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</si>
  <si>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</si>
  <si>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</si>
  <si>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</si>
  <si>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</si>
  <si>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</si>
  <si>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</si>
  <si>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</si>
  <si>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</si>
  <si>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</si>
  <si>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</si>
  <si>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</si>
  <si>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</si>
  <si>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</si>
  <si>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</si>
  <si>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</si>
  <si>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</si>
  <si>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</si>
  <si>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</si>
  <si>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>Pabaiga 2023 m.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</si>
  <si>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</si>
  <si>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</si>
  <si>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</si>
  <si>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</si>
  <si>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</si>
  <si>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</si>
  <si>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</si>
  <si>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</si>
  <si>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</si>
  <si>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 xml:space="preserve">* Savivaldybės lėšos projektų prisidėjimui skiriamos 5 programoje </t>
  </si>
  <si>
    <t>1.3.3.</t>
  </si>
  <si>
    <t>Europos Sąjungos finansinės paramos lėšos</t>
  </si>
  <si>
    <t>Specialioji tikslinė dotacija iš viso (13+14+15+16)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</si>
  <si>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</si>
  <si>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</si>
  <si>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</si>
  <si>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</si>
  <si>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</si>
  <si>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</si>
  <si>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</si>
  <si>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</si>
  <si>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 m. gruodžio  mėn. 
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</si>
  <si>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</si>
  <si>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>Projekto vykdymo laikotarpis nuo 2021-03-01 iki 2022-08-31. SB lėšos bus grąžintos ikin 2022-12-31</t>
  </si>
  <si>
    <t>Rinkliavos(39+40)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</si>
  <si>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</si>
  <si>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</si>
  <si>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</si>
  <si>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</si>
  <si>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</si>
  <si>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</si>
  <si>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</si>
  <si>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</si>
  <si>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2022 m. VB lėšomis darbus vykdys   KPD </t>
  </si>
  <si>
    <t>Katalėjos šeimynos finansavimas</t>
  </si>
  <si>
    <t xml:space="preserve">                                                                               2022 m. vasario 23 d. sprendimo Nr. TS-25</t>
  </si>
  <si>
    <t>2022 m. vasario 23 d. sprendimo Nr. TS-25</t>
  </si>
  <si>
    <t>Kelių priežiūros ir plėtros programai finansuoti</t>
  </si>
  <si>
    <t>Lėšos socialinių paslaugų šakos kolektyvinėje sutartyje numatytiems įsipareigijimams įgyvendinti</t>
  </si>
  <si>
    <t>1.3.4.1.1.5.21.</t>
  </si>
  <si>
    <t>1.3.4.1.1.5.22.</t>
  </si>
  <si>
    <t>1.3.4.1.1.5.23.</t>
  </si>
  <si>
    <t>1.3.4.1.1.5.20.</t>
  </si>
  <si>
    <t>1.3.4.1.1.5.24.</t>
  </si>
  <si>
    <t>1.3.4.1.1.5.25.</t>
  </si>
  <si>
    <t>1.3.4.1.15.6.</t>
  </si>
  <si>
    <t>1.3.4.1.15.4.</t>
  </si>
  <si>
    <t>DOTACIJOS (11+12+17+31)</t>
  </si>
  <si>
    <t>Kitos dotacijos einamiesiems tikslams (18+...+30)</t>
  </si>
  <si>
    <t>Kitos dotacijos turtui įsigyti (31+...35)</t>
  </si>
  <si>
    <t>Turto pajamos(38+39+40)</t>
  </si>
  <si>
    <t>KITOS PAJAMOS (37+41+42+43+44+45+46)</t>
  </si>
  <si>
    <t>VISI MOKESČIAI, PAJAMOS IR DOTACIJOS(1+10+36+47)</t>
  </si>
  <si>
    <t>SUSISIEKIMO MINISTERIJA</t>
  </si>
  <si>
    <t xml:space="preserve">IŠ VISO KITOMS TIKSLINĖMS DOTACIJOMS   (54+55+58+59+62+...+70+73+76+79+80+81+84)           </t>
  </si>
  <si>
    <t xml:space="preserve"> IŠ VISO VALSTYBĖS BIUDŽETO LĖŠŲ (53+85)</t>
  </si>
  <si>
    <t>Asmens higienos paslaugoms finansuoti</t>
  </si>
  <si>
    <t>Kelių priežiūros ir plėtros programa</t>
  </si>
  <si>
    <t>PASPC- dalininko įnašui (generatoriui įsigyti)</t>
  </si>
  <si>
    <t>Sporto nevyriausybinių organizacijų projektams finansuoti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</si>
  <si>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</si>
  <si>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</si>
  <si>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Rokiškio rajono Skemų ir Gindvilių kadastrinių vietovių dalies melioracijos griovių ir juose esančių statinių rekonstravimas (pareiškėjas - RRSA)</t>
  </si>
  <si>
    <t>Rengiama paraiška. Lėšos bus grąžintos pasirašius sutartį.</t>
  </si>
  <si>
    <t>Projekto pabaiga 2022-02-10   22347,08  netinkamos išlaidos</t>
  </si>
  <si>
    <t xml:space="preserve">        ROKIŠKIO RAJONO SAVIVALDYBĖS 2022 METŲ BIUDŽETO ASIGNAVIMAI PROGRAMOMS</t>
  </si>
  <si>
    <t>(Rokiškio rajono savivaldybės tarybos</t>
  </si>
  <si>
    <t xml:space="preserve">(Rokiškio rajono savivaldybės tarybos </t>
  </si>
  <si>
    <t>KITOS DOTACIJOS (35+44+46+55+57)</t>
  </si>
  <si>
    <t>VALSTYBĖS INVESTICIJŲ PROGRAMOJE NUMATYTOMS KAPITALO INVESTICIJOMS FINANSUOTI (58+59)</t>
  </si>
  <si>
    <t xml:space="preserve">                                                    (Rokiškio rajono savivaldybės tarybos </t>
  </si>
  <si>
    <t xml:space="preserve">                                                    2022 m. vasario  23 d. sprendimo Nr. TS-25</t>
  </si>
  <si>
    <t xml:space="preserve">                                                    1 priedas</t>
  </si>
  <si>
    <t xml:space="preserve">                                                    Rokiškio rajono savivaldybės tarybos</t>
  </si>
  <si>
    <t>J. Tumo-Vaižganto gimnazijoos klasėms, turinčioms moksleivių su specialiais ugdymo poreikiais</t>
  </si>
  <si>
    <t>Suma</t>
  </si>
  <si>
    <t>ROKIŠKIO RAJONO SAVIVALDYBĖS 2022 METŲ BIUDŽETO VALSTYBĖS BIUDŽETO DOTACIJOS</t>
  </si>
  <si>
    <t>Pajamos</t>
  </si>
  <si>
    <t xml:space="preserve">                                                                               (Rokiškio rajono savivaldybės tarybos </t>
  </si>
  <si>
    <t xml:space="preserve">                                                                               Rokiškio rajono savivaldybės tarybos  </t>
  </si>
  <si>
    <t>TEISINGUMO MINISTERIJA</t>
  </si>
  <si>
    <t>VIDAUS REIKALŲ MINISTERIJA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</si>
  <si>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</si>
  <si>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lėšos/</t>
    </r>
    <r>
      <rPr>
        <b/>
        <sz val="10"/>
        <rFont val="Times New Roman"/>
        <family val="1"/>
        <charset val="186"/>
      </rPr>
      <t>ES*</t>
    </r>
    <r>
      <rPr>
        <sz val="10"/>
        <rFont val="Times New Roman"/>
        <family val="1"/>
        <charset val="186"/>
      </rPr>
      <t xml:space="preserve"> - Europos Sąjungos</t>
    </r>
  </si>
  <si>
    <t>2022 M. VALSTYBĖS BIUDŽETO DOTACIJŲ PASKIRSTYMAS PROGRAMOMS IR ASIGNAVIMŲ VALDYTOJAMS</t>
  </si>
  <si>
    <t>PLANUOJAMŲ VYKDYTI PROJEKTŲ, FINANSUOJAMŲ IŠ ES IR KITŲ FONDŲ PARAMOS, VALSTYBĖS INVESTICIJŲ PROGRAMOS IR KURIEMS REIKALINGAS PRISIDĖJIMAS 2022 M., SĄRAŠAS</t>
  </si>
  <si>
    <t>sumos - tūkst.eurų</t>
  </si>
  <si>
    <t>ROKIŠKIO RAJONO SAVIVALDYBĖS 2022 METŲ BIUDŽETAS</t>
  </si>
  <si>
    <t>Eil. Nr.</t>
  </si>
  <si>
    <r>
      <t>VF*</t>
    </r>
    <r>
      <rPr>
        <sz val="10"/>
        <rFont val="Times New Roman"/>
        <family val="1"/>
        <charset val="186"/>
      </rPr>
      <t xml:space="preserve"> - valstybės biudžeto tikslinės lėšos/</t>
    </r>
    <r>
      <rPr>
        <b/>
        <sz val="10"/>
        <rFont val="Times New Roman"/>
        <family val="1"/>
        <charset val="186"/>
      </rPr>
      <t xml:space="preserve">ES* </t>
    </r>
    <r>
      <rPr>
        <sz val="10"/>
        <rFont val="Times New Roman"/>
        <family val="1"/>
        <charset val="186"/>
      </rPr>
      <t>- Europos sąjungos</t>
    </r>
  </si>
  <si>
    <t>KULTŪROS, SPPORTO, BENDRUOMENĖS IR VAIKŲ IR JAUNIMO GYVENIMO AKTYVINIMAS (03)</t>
  </si>
  <si>
    <r>
      <t xml:space="preserve">                 </t>
    </r>
    <r>
      <rPr>
        <sz val="10"/>
        <rFont val="Times New Roman"/>
        <family val="1"/>
        <charset val="186"/>
      </rPr>
      <t>iš jų:</t>
    </r>
  </si>
  <si>
    <r>
      <t xml:space="preserve">                        </t>
    </r>
    <r>
      <rPr>
        <sz val="10"/>
        <color theme="1"/>
        <rFont val="Times New Roman"/>
        <family val="1"/>
        <charset val="186"/>
      </rPr>
      <t xml:space="preserve">   iš jų:</t>
    </r>
  </si>
  <si>
    <t>sumos - tūkst. eurų</t>
  </si>
  <si>
    <t>sumos -  tūkst. eurų</t>
  </si>
  <si>
    <t>sumos - tukst. eurų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</si>
  <si>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</si>
  <si>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</si>
  <si>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</si>
  <si>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</si>
  <si>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>Rokiškio kaumiškojin seniūnija</t>
  </si>
  <si>
    <t>1.3.4.2.1.5.1.</t>
  </si>
  <si>
    <t>1.3.4.2.1.5.2.</t>
  </si>
  <si>
    <t>1.3.4.2.1.5.4.</t>
  </si>
  <si>
    <t>1.3.4.2.1.5.3</t>
  </si>
  <si>
    <t>1.4.1.5.1.</t>
  </si>
  <si>
    <t>1.4.2.1.1.1.</t>
  </si>
  <si>
    <t>1.4.2.1.6.</t>
  </si>
  <si>
    <t>1.4.2.1.6.2.</t>
  </si>
  <si>
    <t>1.4.3.1.1.</t>
  </si>
  <si>
    <t>1.4.2.1.6.1.</t>
  </si>
  <si>
    <t>1.4.4.1.1.2.</t>
  </si>
  <si>
    <t>1.1.1.1.1.1.</t>
  </si>
  <si>
    <t>1.1.3.1.1.</t>
  </si>
  <si>
    <t>1.1.3.2.1.1.</t>
  </si>
  <si>
    <t>1.1.3.3.1.</t>
  </si>
  <si>
    <t>2022 m. kovo 25 d. sprendimo Nr. TS-65 redakcija)</t>
  </si>
  <si>
    <t>2022 m. vasario 23 d. sprendimo TS-25</t>
  </si>
  <si>
    <t xml:space="preserve">                                                                               2022 m. kovo 25 d. sprendimo Nr. TS-65 redakcija)</t>
  </si>
  <si>
    <t xml:space="preserve">                                                    2022 m. kovo 25 d. sprendimo Nr. TS-65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</si>
</sst>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.00000"/>
    <numFmt numFmtId="168" formatCode="_-* #,##0.00\ _L_t_-;\-* #,##0.00\ _L_t_-;_-* &quot;-&quot;??\ _L_t_-;_-@_-"/>
    <numFmt numFmtId="169" formatCode="#,##0.00000"/>
    <numFmt numFmtId="170" formatCode="0.000000"/>
  </numFmts>
  <fonts count="3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8" fillId="0" borderId="0"/>
    <xf numFmtId="0" fontId="21" fillId="0" borderId="0"/>
    <xf numFmtId="0" fontId="19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8" fillId="0" borderId="0" xfId="0" applyFont="1"/>
    <xf numFmtId="165" fontId="0" fillId="3" borderId="1" xfId="0" applyNumberFormat="1" applyFill="1" applyBorder="1"/>
    <xf numFmtId="0" fontId="7" fillId="0" borderId="0" xfId="0" applyFont="1" applyAlignment="1"/>
    <xf numFmtId="0" fontId="7" fillId="0" borderId="0" xfId="0" applyFont="1"/>
    <xf numFmtId="0" fontId="8" fillId="0" borderId="5" xfId="9" applyFont="1" applyBorder="1" applyAlignment="1">
      <alignment horizontal="left" vertical="center" wrapText="1"/>
    </xf>
    <xf numFmtId="165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5" fontId="8" fillId="0" borderId="7" xfId="0" applyNumberFormat="1" applyFont="1" applyBorder="1"/>
    <xf numFmtId="165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5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9" fillId="0" borderId="5" xfId="0" applyFont="1" applyBorder="1"/>
    <xf numFmtId="165" fontId="9" fillId="0" borderId="6" xfId="0" applyNumberFormat="1" applyFont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165" fontId="9" fillId="0" borderId="7" xfId="0" applyNumberFormat="1" applyFont="1" applyBorder="1"/>
    <xf numFmtId="165" fontId="9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5" fontId="9" fillId="2" borderId="3" xfId="0" applyNumberFormat="1" applyFont="1" applyFill="1" applyBorder="1"/>
    <xf numFmtId="0" fontId="9" fillId="0" borderId="5" xfId="0" applyFont="1" applyBorder="1" applyAlignment="1">
      <alignment wrapText="1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8" fillId="0" borderId="10" xfId="0" applyNumberFormat="1" applyFont="1" applyBorder="1"/>
    <xf numFmtId="165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5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8" fillId="0" borderId="13" xfId="0" applyNumberFormat="1" applyFont="1" applyBorder="1"/>
    <xf numFmtId="165" fontId="8" fillId="0" borderId="16" xfId="0" applyNumberFormat="1" applyFont="1" applyBorder="1"/>
    <xf numFmtId="165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8" fillId="0" borderId="21" xfId="0" applyNumberFormat="1" applyFont="1" applyBorder="1"/>
    <xf numFmtId="165" fontId="9" fillId="0" borderId="21" xfId="0" applyNumberFormat="1" applyFont="1" applyBorder="1"/>
    <xf numFmtId="165" fontId="9" fillId="0" borderId="25" xfId="0" applyNumberFormat="1" applyFont="1" applyBorder="1"/>
    <xf numFmtId="165" fontId="9" fillId="3" borderId="26" xfId="0" applyNumberFormat="1" applyFont="1" applyFill="1" applyBorder="1"/>
    <xf numFmtId="165" fontId="9" fillId="0" borderId="27" xfId="0" applyNumberFormat="1" applyFont="1" applyBorder="1"/>
    <xf numFmtId="165" fontId="9" fillId="0" borderId="28" xfId="0" applyNumberFormat="1" applyFont="1" applyBorder="1"/>
    <xf numFmtId="165" fontId="9" fillId="0" borderId="29" xfId="0" applyNumberFormat="1" applyFont="1" applyBorder="1"/>
    <xf numFmtId="165" fontId="9" fillId="0" borderId="26" xfId="0" applyNumberFormat="1" applyFont="1" applyBorder="1"/>
    <xf numFmtId="165" fontId="9" fillId="3" borderId="29" xfId="0" applyNumberFormat="1" applyFont="1" applyFill="1" applyBorder="1"/>
    <xf numFmtId="0" fontId="9" fillId="0" borderId="0" xfId="0" applyFont="1" applyFill="1" applyBorder="1"/>
    <xf numFmtId="0" fontId="15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6" fillId="0" borderId="23" xfId="0" applyFont="1" applyBorder="1" applyAlignment="1">
      <alignment wrapText="1"/>
    </xf>
    <xf numFmtId="165" fontId="9" fillId="0" borderId="31" xfId="0" applyNumberFormat="1" applyFont="1" applyBorder="1"/>
    <xf numFmtId="165" fontId="9" fillId="0" borderId="32" xfId="0" applyNumberFormat="1" applyFont="1" applyBorder="1"/>
    <xf numFmtId="165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5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5" fontId="9" fillId="0" borderId="36" xfId="9" applyNumberFormat="1" applyFont="1" applyBorder="1" applyAlignment="1">
      <alignment horizontal="right" vertical="center" wrapText="1"/>
    </xf>
    <xf numFmtId="165" fontId="9" fillId="0" borderId="37" xfId="9" applyNumberFormat="1" applyFont="1" applyBorder="1" applyAlignment="1">
      <alignment horizontal="right" vertical="center" wrapText="1"/>
    </xf>
    <xf numFmtId="165" fontId="9" fillId="0" borderId="38" xfId="9" applyNumberFormat="1" applyFont="1" applyBorder="1" applyAlignment="1">
      <alignment horizontal="right" vertical="center" wrapText="1"/>
    </xf>
    <xf numFmtId="165" fontId="9" fillId="0" borderId="37" xfId="0" applyNumberFormat="1" applyFont="1" applyBorder="1"/>
    <xf numFmtId="165" fontId="9" fillId="0" borderId="35" xfId="0" applyNumberFormat="1" applyFont="1" applyBorder="1"/>
    <xf numFmtId="165" fontId="9" fillId="0" borderId="36" xfId="0" applyNumberFormat="1" applyFont="1" applyBorder="1"/>
    <xf numFmtId="165" fontId="9" fillId="0" borderId="38" xfId="0" applyNumberFormat="1" applyFont="1" applyBorder="1"/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5" fontId="0" fillId="2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9" fillId="0" borderId="10" xfId="0" applyNumberFormat="1" applyFont="1" applyBorder="1"/>
    <xf numFmtId="165" fontId="0" fillId="0" borderId="9" xfId="0" applyNumberFormat="1" applyBorder="1"/>
    <xf numFmtId="165" fontId="14" fillId="0" borderId="7" xfId="0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0" fontId="17" fillId="0" borderId="5" xfId="0" applyFont="1" applyBorder="1" applyAlignment="1">
      <alignment wrapText="1"/>
    </xf>
    <xf numFmtId="165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5" fontId="0" fillId="0" borderId="24" xfId="0" applyNumberFormat="1" applyBorder="1"/>
    <xf numFmtId="165" fontId="9" fillId="0" borderId="42" xfId="0" applyNumberFormat="1" applyFont="1" applyBorder="1"/>
    <xf numFmtId="165" fontId="0" fillId="0" borderId="35" xfId="0" applyNumberFormat="1" applyBorder="1"/>
    <xf numFmtId="165" fontId="9" fillId="0" borderId="4" xfId="0" applyNumberFormat="1" applyFont="1" applyBorder="1"/>
    <xf numFmtId="165" fontId="9" fillId="0" borderId="43" xfId="0" applyNumberFormat="1" applyFont="1" applyBorder="1"/>
    <xf numFmtId="165" fontId="0" fillId="0" borderId="44" xfId="0" applyNumberFormat="1" applyBorder="1"/>
    <xf numFmtId="165" fontId="0" fillId="0" borderId="41" xfId="0" applyNumberFormat="1" applyBorder="1"/>
    <xf numFmtId="165" fontId="9" fillId="0" borderId="45" xfId="0" applyNumberFormat="1" applyFont="1" applyBorder="1"/>
    <xf numFmtId="165" fontId="0" fillId="0" borderId="46" xfId="0" applyNumberFormat="1" applyBorder="1"/>
    <xf numFmtId="165" fontId="0" fillId="0" borderId="39" xfId="0" applyNumberFormat="1" applyBorder="1"/>
    <xf numFmtId="165" fontId="0" fillId="0" borderId="37" xfId="0" applyNumberFormat="1" applyBorder="1"/>
    <xf numFmtId="165" fontId="0" fillId="0" borderId="47" xfId="0" applyNumberFormat="1" applyBorder="1"/>
    <xf numFmtId="0" fontId="17" fillId="0" borderId="5" xfId="0" applyFont="1" applyBorder="1"/>
    <xf numFmtId="0" fontId="0" fillId="0" borderId="11" xfId="0" applyBorder="1" applyAlignment="1">
      <alignment vertical="top"/>
    </xf>
    <xf numFmtId="165" fontId="0" fillId="0" borderId="20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48" xfId="0" applyNumberFormat="1" applyBorder="1"/>
    <xf numFmtId="165" fontId="8" fillId="0" borderId="19" xfId="0" applyNumberFormat="1" applyFont="1" applyBorder="1"/>
    <xf numFmtId="165" fontId="9" fillId="3" borderId="31" xfId="0" applyNumberFormat="1" applyFont="1" applyFill="1" applyBorder="1"/>
    <xf numFmtId="165" fontId="9" fillId="3" borderId="25" xfId="0" applyNumberFormat="1" applyFont="1" applyFill="1" applyBorder="1"/>
    <xf numFmtId="165" fontId="0" fillId="0" borderId="29" xfId="0" applyNumberFormat="1" applyBorder="1"/>
    <xf numFmtId="165" fontId="0" fillId="0" borderId="25" xfId="0" applyNumberFormat="1" applyBorder="1"/>
    <xf numFmtId="0" fontId="9" fillId="0" borderId="49" xfId="0" applyFont="1" applyBorder="1" applyAlignment="1">
      <alignment wrapText="1"/>
    </xf>
    <xf numFmtId="165" fontId="9" fillId="0" borderId="50" xfId="0" applyNumberFormat="1" applyFont="1" applyBorder="1"/>
    <xf numFmtId="165" fontId="0" fillId="0" borderId="40" xfId="0" applyNumberFormat="1" applyBorder="1"/>
    <xf numFmtId="165" fontId="9" fillId="3" borderId="3" xfId="0" applyNumberFormat="1" applyFont="1" applyFill="1" applyBorder="1"/>
    <xf numFmtId="165" fontId="8" fillId="3" borderId="7" xfId="0" applyNumberFormat="1" applyFont="1" applyFill="1" applyBorder="1"/>
    <xf numFmtId="165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5" fontId="0" fillId="0" borderId="15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0" fontId="16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5" fontId="8" fillId="0" borderId="7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9" fillId="0" borderId="3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2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5" fontId="8" fillId="0" borderId="8" xfId="0" applyNumberFormat="1" applyFont="1" applyBorder="1"/>
    <xf numFmtId="0" fontId="8" fillId="2" borderId="11" xfId="0" applyFont="1" applyFill="1" applyBorder="1"/>
    <xf numFmtId="165" fontId="0" fillId="0" borderId="12" xfId="0" applyNumberFormat="1" applyBorder="1"/>
    <xf numFmtId="165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5" fontId="9" fillId="0" borderId="44" xfId="0" applyNumberFormat="1" applyFont="1" applyBorder="1"/>
    <xf numFmtId="165" fontId="9" fillId="0" borderId="51" xfId="0" applyNumberFormat="1" applyFont="1" applyBorder="1"/>
    <xf numFmtId="165" fontId="0" fillId="0" borderId="4" xfId="0" applyNumberFormat="1" applyBorder="1"/>
    <xf numFmtId="165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5" fontId="0" fillId="0" borderId="36" xfId="0" applyNumberFormat="1" applyBorder="1"/>
    <xf numFmtId="165" fontId="0" fillId="0" borderId="38" xfId="0" applyNumberFormat="1" applyBorder="1"/>
    <xf numFmtId="165" fontId="8" fillId="0" borderId="52" xfId="0" applyNumberFormat="1" applyFon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54" xfId="0" applyNumberFormat="1" applyBorder="1"/>
    <xf numFmtId="0" fontId="9" fillId="0" borderId="23" xfId="0" applyFont="1" applyBorder="1"/>
    <xf numFmtId="0" fontId="6" fillId="0" borderId="0" xfId="0" applyFont="1"/>
    <xf numFmtId="0" fontId="6" fillId="0" borderId="56" xfId="0" applyFont="1" applyBorder="1" applyAlignment="1">
      <alignment horizontal="center" vertical="top" wrapText="1"/>
    </xf>
    <xf numFmtId="0" fontId="6" fillId="0" borderId="86" xfId="0" applyFont="1" applyBorder="1" applyAlignment="1">
      <alignment horizontal="center" vertical="top" wrapText="1"/>
    </xf>
    <xf numFmtId="0" fontId="6" fillId="0" borderId="87" xfId="0" applyFont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4" fillId="0" borderId="56" xfId="0" applyFont="1" applyBorder="1" applyAlignment="1">
      <alignment vertical="top" wrapText="1"/>
    </xf>
    <xf numFmtId="14" fontId="4" fillId="0" borderId="86" xfId="0" applyNumberFormat="1" applyFont="1" applyBorder="1" applyAlignment="1">
      <alignment vertical="top" wrapText="1"/>
    </xf>
    <xf numFmtId="0" fontId="22" fillId="0" borderId="87" xfId="0" applyFont="1" applyBorder="1" applyAlignment="1">
      <alignment vertical="top" wrapText="1"/>
    </xf>
    <xf numFmtId="164" fontId="4" fillId="0" borderId="56" xfId="0" applyNumberFormat="1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vertical="top" wrapText="1"/>
    </xf>
    <xf numFmtId="0" fontId="4" fillId="0" borderId="86" xfId="0" applyFont="1" applyFill="1" applyBorder="1" applyAlignment="1">
      <alignment vertical="top" wrapText="1"/>
    </xf>
    <xf numFmtId="0" fontId="4" fillId="0" borderId="87" xfId="0" applyFont="1" applyFill="1" applyBorder="1" applyAlignment="1">
      <alignment vertical="top" wrapText="1"/>
    </xf>
    <xf numFmtId="0" fontId="22" fillId="0" borderId="87" xfId="0" applyFont="1" applyFill="1" applyBorder="1" applyAlignment="1">
      <alignment vertical="top" wrapText="1"/>
    </xf>
    <xf numFmtId="166" fontId="4" fillId="0" borderId="56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/>
    </xf>
    <xf numFmtId="0" fontId="4" fillId="0" borderId="87" xfId="0" applyFont="1" applyBorder="1" applyAlignment="1">
      <alignment vertical="top" wrapText="1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23" xfId="0" applyFont="1" applyFill="1" applyBorder="1"/>
    <xf numFmtId="0" fontId="4" fillId="0" borderId="23" xfId="4" applyFont="1" applyFill="1" applyBorder="1" applyAlignment="1">
      <alignment wrapText="1"/>
    </xf>
    <xf numFmtId="0" fontId="23" fillId="0" borderId="86" xfId="0" applyFont="1" applyFill="1" applyBorder="1" applyAlignment="1">
      <alignment vertical="center" wrapText="1"/>
    </xf>
    <xf numFmtId="0" fontId="4" fillId="0" borderId="13" xfId="0" applyFont="1" applyFill="1" applyBorder="1"/>
    <xf numFmtId="0" fontId="22" fillId="0" borderId="86" xfId="0" applyFont="1" applyFill="1" applyBorder="1" applyAlignment="1">
      <alignment vertical="top" wrapText="1"/>
    </xf>
    <xf numFmtId="164" fontId="22" fillId="0" borderId="56" xfId="0" applyNumberFormat="1" applyFont="1" applyFill="1" applyBorder="1" applyAlignment="1">
      <alignment horizontal="center" vertical="top" wrapText="1"/>
    </xf>
    <xf numFmtId="0" fontId="22" fillId="0" borderId="56" xfId="0" applyFont="1" applyFill="1" applyBorder="1" applyAlignment="1">
      <alignment vertical="top" wrapText="1"/>
    </xf>
    <xf numFmtId="2" fontId="4" fillId="0" borderId="56" xfId="0" applyNumberFormat="1" applyFont="1" applyFill="1" applyBorder="1" applyAlignment="1">
      <alignment horizontal="center" vertical="top" wrapText="1"/>
    </xf>
    <xf numFmtId="0" fontId="24" fillId="0" borderId="86" xfId="0" applyFont="1" applyFill="1" applyBorder="1" applyAlignment="1">
      <alignment vertical="top" wrapText="1"/>
    </xf>
    <xf numFmtId="167" fontId="4" fillId="0" borderId="55" xfId="0" applyNumberFormat="1" applyFont="1" applyFill="1" applyBorder="1" applyAlignment="1">
      <alignment horizontal="center" vertical="top" wrapText="1"/>
    </xf>
    <xf numFmtId="0" fontId="4" fillId="0" borderId="0" xfId="0" applyFont="1" applyAlignment="1"/>
    <xf numFmtId="0" fontId="5" fillId="0" borderId="87" xfId="0" applyFont="1" applyFill="1" applyBorder="1" applyAlignment="1">
      <alignment vertical="top" wrapText="1"/>
    </xf>
    <xf numFmtId="167" fontId="28" fillId="0" borderId="56" xfId="0" applyNumberFormat="1" applyFont="1" applyFill="1" applyBorder="1" applyAlignment="1">
      <alignment horizontal="center" vertical="top" wrapText="1"/>
    </xf>
    <xf numFmtId="167" fontId="5" fillId="0" borderId="24" xfId="0" applyNumberFormat="1" applyFont="1" applyBorder="1" applyAlignment="1">
      <alignment horizontal="center"/>
    </xf>
    <xf numFmtId="0" fontId="5" fillId="0" borderId="29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4" fillId="0" borderId="56" xfId="0" applyFont="1" applyFill="1" applyBorder="1"/>
    <xf numFmtId="167" fontId="4" fillId="0" borderId="56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0" fontId="4" fillId="3" borderId="56" xfId="0" applyFont="1" applyFill="1" applyBorder="1" applyAlignment="1">
      <alignment vertical="top" wrapText="1"/>
    </xf>
    <xf numFmtId="0" fontId="5" fillId="3" borderId="86" xfId="0" applyFont="1" applyFill="1" applyBorder="1" applyAlignment="1">
      <alignment vertical="top" wrapText="1"/>
    </xf>
    <xf numFmtId="0" fontId="5" fillId="3" borderId="87" xfId="0" applyFont="1" applyFill="1" applyBorder="1" applyAlignment="1">
      <alignment vertical="top" wrapText="1"/>
    </xf>
    <xf numFmtId="164" fontId="5" fillId="3" borderId="56" xfId="0" applyNumberFormat="1" applyFont="1" applyFill="1" applyBorder="1" applyAlignment="1">
      <alignment horizontal="center" vertical="top" wrapText="1"/>
    </xf>
    <xf numFmtId="167" fontId="5" fillId="3" borderId="56" xfId="0" applyNumberFormat="1" applyFont="1" applyFill="1" applyBorder="1" applyAlignment="1">
      <alignment horizontal="center" vertical="top" wrapText="1"/>
    </xf>
    <xf numFmtId="0" fontId="22" fillId="3" borderId="86" xfId="0" applyFont="1" applyFill="1" applyBorder="1" applyAlignment="1">
      <alignment vertical="top" wrapText="1"/>
    </xf>
    <xf numFmtId="0" fontId="22" fillId="3" borderId="87" xfId="0" applyFont="1" applyFill="1" applyBorder="1" applyAlignment="1">
      <alignment vertical="top" wrapText="1"/>
    </xf>
    <xf numFmtId="166" fontId="22" fillId="3" borderId="56" xfId="0" applyNumberFormat="1" applyFont="1" applyFill="1" applyBorder="1" applyAlignment="1">
      <alignment horizontal="center" vertical="top" wrapText="1"/>
    </xf>
    <xf numFmtId="165" fontId="5" fillId="3" borderId="56" xfId="0" applyNumberFormat="1" applyFont="1" applyFill="1" applyBorder="1" applyAlignment="1">
      <alignment horizontal="center" vertical="top" wrapText="1"/>
    </xf>
    <xf numFmtId="0" fontId="22" fillId="3" borderId="23" xfId="0" applyFont="1" applyFill="1" applyBorder="1" applyAlignment="1">
      <alignment vertical="top" wrapText="1"/>
    </xf>
    <xf numFmtId="0" fontId="22" fillId="3" borderId="23" xfId="0" applyFont="1" applyFill="1" applyBorder="1" applyAlignment="1">
      <alignment wrapText="1"/>
    </xf>
    <xf numFmtId="0" fontId="22" fillId="3" borderId="23" xfId="0" applyFont="1" applyFill="1" applyBorder="1" applyAlignment="1">
      <alignment horizontal="center" vertical="top" wrapText="1"/>
    </xf>
    <xf numFmtId="0" fontId="22" fillId="3" borderId="56" xfId="0" applyFont="1" applyFill="1" applyBorder="1" applyAlignment="1">
      <alignment vertical="top" wrapText="1"/>
    </xf>
    <xf numFmtId="167" fontId="22" fillId="3" borderId="56" xfId="0" applyNumberFormat="1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vertical="top" wrapText="1"/>
    </xf>
    <xf numFmtId="167" fontId="4" fillId="3" borderId="55" xfId="0" applyNumberFormat="1" applyFont="1" applyFill="1" applyBorder="1" applyAlignment="1">
      <alignment horizontal="center"/>
    </xf>
    <xf numFmtId="0" fontId="4" fillId="3" borderId="56" xfId="0" applyFont="1" applyFill="1" applyBorder="1" applyAlignment="1">
      <alignment vertical="center"/>
    </xf>
    <xf numFmtId="0" fontId="25" fillId="3" borderId="86" xfId="0" applyFont="1" applyFill="1" applyBorder="1" applyAlignment="1">
      <alignment vertical="center" wrapText="1"/>
    </xf>
    <xf numFmtId="0" fontId="5" fillId="3" borderId="86" xfId="0" applyFont="1" applyFill="1" applyBorder="1" applyAlignment="1">
      <alignment horizontal="right" vertical="center" wrapText="1"/>
    </xf>
    <xf numFmtId="0" fontId="5" fillId="3" borderId="86" xfId="0" applyFont="1" applyFill="1" applyBorder="1" applyAlignment="1">
      <alignment vertical="center" wrapText="1"/>
    </xf>
    <xf numFmtId="0" fontId="5" fillId="3" borderId="86" xfId="0" applyFont="1" applyFill="1" applyBorder="1" applyAlignment="1">
      <alignment horizontal="right" vertical="center"/>
    </xf>
    <xf numFmtId="0" fontId="4" fillId="3" borderId="86" xfId="0" applyFont="1" applyFill="1" applyBorder="1" applyAlignment="1">
      <alignment vertical="center" wrapText="1"/>
    </xf>
    <xf numFmtId="0" fontId="4" fillId="3" borderId="8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167" fontId="5" fillId="3" borderId="86" xfId="0" applyNumberFormat="1" applyFont="1" applyFill="1" applyBorder="1" applyAlignment="1">
      <alignment horizontal="right" vertical="center"/>
    </xf>
    <xf numFmtId="164" fontId="4" fillId="3" borderId="86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wrapText="1"/>
    </xf>
    <xf numFmtId="0" fontId="4" fillId="3" borderId="56" xfId="0" applyFont="1" applyFill="1" applyBorder="1" applyAlignment="1">
      <alignment horizontal="right" vertical="top" wrapText="1"/>
    </xf>
    <xf numFmtId="0" fontId="4" fillId="3" borderId="31" xfId="0" applyFont="1" applyFill="1" applyBorder="1"/>
    <xf numFmtId="0" fontId="5" fillId="3" borderId="28" xfId="0" applyFont="1" applyFill="1" applyBorder="1"/>
    <xf numFmtId="167" fontId="5" fillId="3" borderId="23" xfId="0" applyNumberFormat="1" applyFont="1" applyFill="1" applyBorder="1" applyAlignment="1">
      <alignment horizontal="right"/>
    </xf>
    <xf numFmtId="165" fontId="4" fillId="3" borderId="2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4" fontId="5" fillId="0" borderId="23" xfId="0" applyNumberFormat="1" applyFont="1" applyFill="1" applyBorder="1" applyAlignment="1">
      <alignment horizontal="center" vertical="top" wrapText="1"/>
    </xf>
    <xf numFmtId="0" fontId="4" fillId="3" borderId="23" xfId="4" applyFont="1" applyFill="1" applyBorder="1" applyAlignment="1">
      <alignment wrapText="1"/>
    </xf>
    <xf numFmtId="167" fontId="5" fillId="3" borderId="86" xfId="0" applyNumberFormat="1" applyFont="1" applyFill="1" applyBorder="1" applyAlignment="1">
      <alignment horizontal="right" vertical="center" wrapText="1"/>
    </xf>
    <xf numFmtId="0" fontId="26" fillId="3" borderId="57" xfId="32" applyNumberFormat="1" applyFont="1" applyFill="1" applyBorder="1" applyAlignment="1" applyProtection="1">
      <alignment horizontal="center"/>
    </xf>
    <xf numFmtId="2" fontId="6" fillId="3" borderId="0" xfId="3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vertical="top" wrapText="1"/>
    </xf>
    <xf numFmtId="0" fontId="6" fillId="0" borderId="0" xfId="0" applyFont="1" applyAlignment="1"/>
    <xf numFmtId="0" fontId="4" fillId="0" borderId="89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right" vertical="center"/>
    </xf>
    <xf numFmtId="0" fontId="26" fillId="0" borderId="3" xfId="9" applyFont="1" applyBorder="1" applyAlignment="1">
      <alignment horizontal="center" vertical="center" wrapText="1"/>
    </xf>
    <xf numFmtId="0" fontId="6" fillId="0" borderId="7" xfId="0" applyFont="1" applyBorder="1" applyAlignment="1">
      <alignment vertical="top"/>
    </xf>
    <xf numFmtId="0" fontId="26" fillId="0" borderId="3" xfId="0" applyFont="1" applyBorder="1" applyAlignment="1">
      <alignment horizontal="left" vertical="center" wrapText="1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/>
    <xf numFmtId="165" fontId="6" fillId="0" borderId="3" xfId="0" applyNumberFormat="1" applyFont="1" applyBorder="1"/>
    <xf numFmtId="165" fontId="6" fillId="0" borderId="1" xfId="0" applyNumberFormat="1" applyFont="1" applyBorder="1"/>
    <xf numFmtId="165" fontId="26" fillId="3" borderId="3" xfId="0" applyNumberFormat="1" applyFont="1" applyFill="1" applyBorder="1"/>
    <xf numFmtId="0" fontId="26" fillId="0" borderId="3" xfId="0" applyFont="1" applyBorder="1" applyAlignment="1">
      <alignment wrapText="1"/>
    </xf>
    <xf numFmtId="0" fontId="26" fillId="0" borderId="3" xfId="0" applyFont="1" applyBorder="1"/>
    <xf numFmtId="165" fontId="26" fillId="0" borderId="3" xfId="0" applyNumberFormat="1" applyFont="1" applyFill="1" applyBorder="1"/>
    <xf numFmtId="165" fontId="6" fillId="0" borderId="3" xfId="0" applyNumberFormat="1" applyFont="1" applyFill="1" applyBorder="1"/>
    <xf numFmtId="165" fontId="26" fillId="0" borderId="1" xfId="0" applyNumberFormat="1" applyFont="1" applyFill="1" applyBorder="1"/>
    <xf numFmtId="0" fontId="6" fillId="0" borderId="0" xfId="0" applyFont="1" applyFill="1"/>
    <xf numFmtId="0" fontId="31" fillId="3" borderId="3" xfId="0" applyFont="1" applyFill="1" applyBorder="1" applyAlignment="1">
      <alignment wrapText="1"/>
    </xf>
    <xf numFmtId="165" fontId="6" fillId="0" borderId="1" xfId="0" applyNumberFormat="1" applyFont="1" applyFill="1" applyBorder="1"/>
    <xf numFmtId="0" fontId="6" fillId="3" borderId="7" xfId="0" applyFont="1" applyFill="1" applyBorder="1" applyAlignment="1">
      <alignment vertical="top"/>
    </xf>
    <xf numFmtId="165" fontId="26" fillId="0" borderId="3" xfId="4" applyNumberFormat="1" applyFont="1" applyFill="1" applyBorder="1"/>
    <xf numFmtId="165" fontId="26" fillId="3" borderId="1" xfId="4" applyNumberFormat="1" applyFont="1" applyFill="1" applyBorder="1"/>
    <xf numFmtId="0" fontId="26" fillId="3" borderId="3" xfId="0" applyNumberFormat="1" applyFont="1" applyFill="1" applyBorder="1" applyAlignment="1" applyProtection="1"/>
    <xf numFmtId="0" fontId="26" fillId="3" borderId="3" xfId="0" applyNumberFormat="1" applyFont="1" applyFill="1" applyBorder="1" applyAlignment="1" applyProtection="1">
      <alignment wrapText="1"/>
    </xf>
    <xf numFmtId="0" fontId="26" fillId="0" borderId="3" xfId="0" applyFont="1" applyFill="1" applyBorder="1"/>
    <xf numFmtId="0" fontId="26" fillId="3" borderId="3" xfId="0" applyFont="1" applyFill="1" applyBorder="1"/>
    <xf numFmtId="0" fontId="6" fillId="3" borderId="0" xfId="0" applyFont="1" applyFill="1"/>
    <xf numFmtId="0" fontId="6" fillId="0" borderId="20" xfId="0" applyFont="1" applyBorder="1"/>
    <xf numFmtId="0" fontId="26" fillId="0" borderId="19" xfId="0" applyFont="1" applyBorder="1"/>
    <xf numFmtId="165" fontId="26" fillId="0" borderId="19" xfId="0" applyNumberFormat="1" applyFont="1" applyFill="1" applyBorder="1" applyAlignment="1"/>
    <xf numFmtId="165" fontId="26" fillId="0" borderId="19" xfId="0" applyNumberFormat="1" applyFont="1" applyFill="1" applyBorder="1"/>
    <xf numFmtId="165" fontId="26" fillId="0" borderId="21" xfId="0" applyNumberFormat="1" applyFont="1" applyFill="1" applyBorder="1"/>
    <xf numFmtId="165" fontId="6" fillId="0" borderId="0" xfId="0" applyNumberFormat="1" applyFont="1" applyFill="1"/>
    <xf numFmtId="167" fontId="6" fillId="0" borderId="0" xfId="0" applyNumberFormat="1" applyFont="1" applyFill="1"/>
    <xf numFmtId="0" fontId="26" fillId="0" borderId="0" xfId="0" applyFont="1"/>
    <xf numFmtId="167" fontId="6" fillId="0" borderId="0" xfId="0" applyNumberFormat="1" applyFont="1"/>
    <xf numFmtId="0" fontId="26" fillId="0" borderId="0" xfId="0" applyFont="1" applyAlignment="1">
      <alignment wrapText="1"/>
    </xf>
    <xf numFmtId="0" fontId="26" fillId="3" borderId="0" xfId="0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6" fillId="3" borderId="0" xfId="0" applyNumberFormat="1" applyFont="1" applyFill="1" applyBorder="1" applyAlignment="1" applyProtection="1"/>
    <xf numFmtId="0" fontId="6" fillId="3" borderId="0" xfId="32" applyNumberFormat="1" applyFont="1" applyFill="1" applyBorder="1" applyAlignment="1" applyProtection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6" fillId="3" borderId="94" xfId="32" applyNumberFormat="1" applyFont="1" applyFill="1" applyBorder="1" applyAlignment="1" applyProtection="1"/>
    <xf numFmtId="0" fontId="6" fillId="3" borderId="78" xfId="32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/>
    <xf numFmtId="0" fontId="6" fillId="3" borderId="89" xfId="0" applyFont="1" applyFill="1" applyBorder="1"/>
    <xf numFmtId="165" fontId="4" fillId="0" borderId="23" xfId="0" applyNumberFormat="1" applyFont="1" applyFill="1" applyBorder="1" applyAlignment="1">
      <alignment horizontal="center" vertical="top" wrapText="1"/>
    </xf>
    <xf numFmtId="0" fontId="26" fillId="0" borderId="1" xfId="9" applyFont="1" applyBorder="1" applyAlignment="1">
      <alignment horizontal="center" vertical="center" wrapText="1"/>
    </xf>
    <xf numFmtId="0" fontId="6" fillId="0" borderId="89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6" fillId="3" borderId="90" xfId="0" applyNumberFormat="1" applyFont="1" applyFill="1" applyBorder="1" applyAlignment="1" applyProtection="1">
      <alignment horizontal="center" vertical="center" wrapText="1"/>
    </xf>
    <xf numFmtId="0" fontId="27" fillId="3" borderId="91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vertical="top"/>
    </xf>
    <xf numFmtId="0" fontId="32" fillId="3" borderId="27" xfId="0" applyNumberFormat="1" applyFont="1" applyFill="1" applyBorder="1" applyAlignment="1" applyProtection="1">
      <alignment wrapText="1"/>
    </xf>
    <xf numFmtId="165" fontId="26" fillId="3" borderId="59" xfId="0" applyNumberFormat="1" applyFont="1" applyFill="1" applyBorder="1" applyAlignment="1" applyProtection="1"/>
    <xf numFmtId="165" fontId="26" fillId="3" borderId="60" xfId="0" applyNumberFormat="1" applyFont="1" applyFill="1" applyBorder="1" applyAlignment="1" applyProtection="1"/>
    <xf numFmtId="165" fontId="26" fillId="3" borderId="31" xfId="0" applyNumberFormat="1" applyFont="1" applyFill="1" applyBorder="1" applyAlignment="1" applyProtection="1"/>
    <xf numFmtId="165" fontId="26" fillId="3" borderId="26" xfId="0" applyNumberFormat="1" applyFont="1" applyFill="1" applyBorder="1" applyAlignment="1" applyProtection="1"/>
    <xf numFmtId="0" fontId="6" fillId="3" borderId="36" xfId="0" applyNumberFormat="1" applyFont="1" applyFill="1" applyBorder="1" applyAlignment="1" applyProtection="1">
      <alignment vertical="top"/>
    </xf>
    <xf numFmtId="0" fontId="26" fillId="3" borderId="37" xfId="0" applyNumberFormat="1" applyFont="1" applyFill="1" applyBorder="1" applyAlignment="1" applyProtection="1">
      <alignment vertical="top" wrapText="1"/>
    </xf>
    <xf numFmtId="165" fontId="26" fillId="3" borderId="37" xfId="0" applyNumberFormat="1" applyFont="1" applyFill="1" applyBorder="1" applyAlignment="1" applyProtection="1"/>
    <xf numFmtId="165" fontId="6" fillId="3" borderId="37" xfId="0" applyNumberFormat="1" applyFont="1" applyFill="1" applyBorder="1" applyAlignment="1" applyProtection="1"/>
    <xf numFmtId="165" fontId="6" fillId="3" borderId="38" xfId="0" applyNumberFormat="1" applyFont="1" applyFill="1" applyBorder="1" applyAlignment="1" applyProtection="1"/>
    <xf numFmtId="0" fontId="6" fillId="3" borderId="29" xfId="0" applyNumberFormat="1" applyFont="1" applyFill="1" applyBorder="1" applyAlignment="1" applyProtection="1">
      <alignment vertical="top"/>
    </xf>
    <xf numFmtId="0" fontId="32" fillId="3" borderId="29" xfId="0" applyNumberFormat="1" applyFont="1" applyFill="1" applyBorder="1" applyAlignment="1" applyProtection="1">
      <alignment wrapText="1"/>
    </xf>
    <xf numFmtId="165" fontId="26" fillId="0" borderId="29" xfId="0" applyNumberFormat="1" applyFont="1" applyFill="1" applyBorder="1" applyAlignment="1" applyProtection="1"/>
    <xf numFmtId="165" fontId="26" fillId="0" borderId="26" xfId="0" applyNumberFormat="1" applyFont="1" applyFill="1" applyBorder="1" applyAlignment="1" applyProtection="1"/>
    <xf numFmtId="0" fontId="26" fillId="3" borderId="37" xfId="0" applyNumberFormat="1" applyFont="1" applyFill="1" applyBorder="1" applyAlignment="1" applyProtection="1"/>
    <xf numFmtId="165" fontId="26" fillId="3" borderId="93" xfId="0" applyNumberFormat="1" applyFont="1" applyFill="1" applyBorder="1" applyAlignment="1" applyProtection="1"/>
    <xf numFmtId="0" fontId="6" fillId="3" borderId="7" xfId="0" applyNumberFormat="1" applyFont="1" applyFill="1" applyBorder="1" applyAlignment="1" applyProtection="1">
      <alignment vertical="top"/>
    </xf>
    <xf numFmtId="165" fontId="26" fillId="3" borderId="3" xfId="0" applyNumberFormat="1" applyFont="1" applyFill="1" applyBorder="1" applyAlignment="1" applyProtection="1"/>
    <xf numFmtId="165" fontId="6" fillId="3" borderId="3" xfId="0" applyNumberFormat="1" applyFont="1" applyFill="1" applyBorder="1" applyAlignment="1" applyProtection="1"/>
    <xf numFmtId="165" fontId="6" fillId="3" borderId="58" xfId="0" applyNumberFormat="1" applyFont="1" applyFill="1" applyBorder="1" applyAlignment="1" applyProtection="1"/>
    <xf numFmtId="165" fontId="26" fillId="3" borderId="58" xfId="0" applyNumberFormat="1" applyFont="1" applyFill="1" applyBorder="1" applyAlignment="1" applyProtection="1"/>
    <xf numFmtId="165" fontId="26" fillId="0" borderId="3" xfId="0" applyNumberFormat="1" applyFont="1" applyFill="1" applyBorder="1" applyAlignment="1" applyProtection="1"/>
    <xf numFmtId="165" fontId="26" fillId="0" borderId="58" xfId="0" applyNumberFormat="1" applyFont="1" applyFill="1" applyBorder="1" applyAlignment="1" applyProtection="1"/>
    <xf numFmtId="0" fontId="26" fillId="3" borderId="3" xfId="0" applyNumberFormat="1" applyFont="1" applyFill="1" applyBorder="1" applyAlignment="1" applyProtection="1">
      <alignment vertical="center"/>
    </xf>
    <xf numFmtId="0" fontId="26" fillId="0" borderId="3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vertical="top"/>
    </xf>
    <xf numFmtId="0" fontId="26" fillId="3" borderId="13" xfId="0" applyNumberFormat="1" applyFont="1" applyFill="1" applyBorder="1" applyAlignment="1" applyProtection="1"/>
    <xf numFmtId="165" fontId="26" fillId="3" borderId="13" xfId="0" applyNumberFormat="1" applyFont="1" applyFill="1" applyBorder="1" applyAlignment="1" applyProtection="1"/>
    <xf numFmtId="165" fontId="26" fillId="3" borderId="92" xfId="0" applyNumberFormat="1" applyFont="1" applyFill="1" applyBorder="1" applyAlignment="1" applyProtection="1"/>
    <xf numFmtId="0" fontId="26" fillId="3" borderId="37" xfId="0" applyNumberFormat="1" applyFont="1" applyFill="1" applyBorder="1" applyAlignment="1" applyProtection="1">
      <alignment wrapText="1"/>
    </xf>
    <xf numFmtId="165" fontId="26" fillId="3" borderId="29" xfId="0" applyNumberFormat="1" applyFont="1" applyFill="1" applyBorder="1" applyAlignment="1" applyProtection="1"/>
    <xf numFmtId="165" fontId="26" fillId="3" borderId="23" xfId="0" applyNumberFormat="1" applyFont="1" applyFill="1" applyBorder="1" applyAlignment="1" applyProtection="1"/>
    <xf numFmtId="165" fontId="26" fillId="0" borderId="13" xfId="4" applyNumberFormat="1" applyFont="1" applyFill="1" applyBorder="1"/>
    <xf numFmtId="0" fontId="26" fillId="3" borderId="29" xfId="0" applyNumberFormat="1" applyFont="1" applyFill="1" applyBorder="1" applyAlignment="1" applyProtection="1"/>
    <xf numFmtId="0" fontId="26" fillId="3" borderId="0" xfId="0" applyNumberFormat="1" applyFont="1" applyFill="1" applyBorder="1" applyAlignment="1" applyProtection="1">
      <alignment wrapText="1"/>
    </xf>
    <xf numFmtId="0" fontId="26" fillId="3" borderId="0" xfId="0" applyFont="1" applyFill="1"/>
    <xf numFmtId="0" fontId="4" fillId="0" borderId="0" xfId="0" applyFont="1" applyBorder="1"/>
    <xf numFmtId="0" fontId="6" fillId="0" borderId="36" xfId="4" applyFont="1" applyBorder="1"/>
    <xf numFmtId="0" fontId="26" fillId="0" borderId="37" xfId="4" applyFont="1" applyFill="1" applyBorder="1" applyAlignment="1">
      <alignment wrapText="1"/>
    </xf>
    <xf numFmtId="0" fontId="26" fillId="0" borderId="37" xfId="4" applyFont="1" applyFill="1" applyBorder="1" applyAlignment="1">
      <alignment horizontal="center" wrapText="1"/>
    </xf>
    <xf numFmtId="0" fontId="26" fillId="0" borderId="37" xfId="4" applyFont="1" applyFill="1" applyBorder="1" applyAlignment="1">
      <alignment horizontal="left"/>
    </xf>
    <xf numFmtId="165" fontId="26" fillId="0" borderId="37" xfId="4" applyNumberFormat="1" applyFont="1" applyFill="1" applyBorder="1"/>
    <xf numFmtId="0" fontId="26" fillId="3" borderId="38" xfId="4" applyFont="1" applyFill="1" applyBorder="1"/>
    <xf numFmtId="0" fontId="6" fillId="0" borderId="7" xfId="4" applyFont="1" applyBorder="1"/>
    <xf numFmtId="0" fontId="26" fillId="0" borderId="3" xfId="4" applyFont="1" applyFill="1" applyBorder="1"/>
    <xf numFmtId="0" fontId="26" fillId="0" borderId="3" xfId="4" applyFont="1" applyFill="1" applyBorder="1" applyAlignment="1">
      <alignment horizontal="center"/>
    </xf>
    <xf numFmtId="0" fontId="26" fillId="0" borderId="3" xfId="4" applyFont="1" applyFill="1" applyBorder="1" applyAlignment="1">
      <alignment horizontal="left"/>
    </xf>
    <xf numFmtId="165" fontId="26" fillId="0" borderId="1" xfId="4" applyNumberFormat="1" applyFont="1" applyFill="1" applyBorder="1"/>
    <xf numFmtId="0" fontId="26" fillId="0" borderId="3" xfId="4" applyFont="1" applyFill="1" applyBorder="1" applyAlignment="1">
      <alignment wrapText="1"/>
    </xf>
    <xf numFmtId="0" fontId="26" fillId="0" borderId="3" xfId="4" applyFont="1" applyFill="1" applyBorder="1" applyAlignment="1">
      <alignment horizontal="center" wrapText="1"/>
    </xf>
    <xf numFmtId="0" fontId="34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26" fillId="0" borderId="3" xfId="4" applyFont="1" applyFill="1" applyBorder="1" applyAlignment="1">
      <alignment horizontal="left" wrapText="1"/>
    </xf>
    <xf numFmtId="0" fontId="6" fillId="0" borderId="3" xfId="4" applyFont="1" applyFill="1" applyBorder="1"/>
    <xf numFmtId="0" fontId="6" fillId="0" borderId="3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left"/>
    </xf>
    <xf numFmtId="165" fontId="6" fillId="0" borderId="3" xfId="4" applyNumberFormat="1" applyFont="1" applyFill="1" applyBorder="1"/>
    <xf numFmtId="165" fontId="6" fillId="0" borderId="1" xfId="4" applyNumberFormat="1" applyFont="1" applyFill="1" applyBorder="1"/>
    <xf numFmtId="0" fontId="6" fillId="0" borderId="3" xfId="4" applyFont="1" applyFill="1" applyBorder="1" applyAlignment="1">
      <alignment horizontal="left" vertical="top" wrapText="1"/>
    </xf>
    <xf numFmtId="0" fontId="26" fillId="0" borderId="1" xfId="4" applyFont="1" applyFill="1" applyBorder="1"/>
    <xf numFmtId="0" fontId="6" fillId="0" borderId="1" xfId="4" applyFont="1" applyFill="1" applyBorder="1"/>
    <xf numFmtId="165" fontId="6" fillId="0" borderId="0" xfId="0" applyNumberFormat="1" applyFont="1"/>
    <xf numFmtId="165" fontId="35" fillId="0" borderId="3" xfId="4" applyNumberFormat="1" applyFont="1" applyFill="1" applyBorder="1"/>
    <xf numFmtId="0" fontId="6" fillId="0" borderId="3" xfId="4" applyFont="1" applyFill="1" applyBorder="1" applyAlignment="1"/>
    <xf numFmtId="0" fontId="6" fillId="3" borderId="7" xfId="4" applyFont="1" applyFill="1" applyBorder="1"/>
    <xf numFmtId="0" fontId="26" fillId="3" borderId="3" xfId="4" applyFont="1" applyFill="1" applyBorder="1"/>
    <xf numFmtId="0" fontId="26" fillId="3" borderId="3" xfId="4" applyFont="1" applyFill="1" applyBorder="1" applyAlignment="1">
      <alignment horizontal="center"/>
    </xf>
    <xf numFmtId="0" fontId="6" fillId="3" borderId="3" xfId="4" applyFont="1" applyFill="1" applyBorder="1" applyAlignment="1">
      <alignment horizontal="left"/>
    </xf>
    <xf numFmtId="165" fontId="26" fillId="3" borderId="3" xfId="4" applyNumberFormat="1" applyFont="1" applyFill="1" applyBorder="1"/>
    <xf numFmtId="0" fontId="6" fillId="3" borderId="3" xfId="4" applyFont="1" applyFill="1" applyBorder="1" applyAlignment="1">
      <alignment horizontal="center"/>
    </xf>
    <xf numFmtId="165" fontId="6" fillId="3" borderId="3" xfId="4" applyNumberFormat="1" applyFont="1" applyFill="1" applyBorder="1"/>
    <xf numFmtId="0" fontId="26" fillId="0" borderId="3" xfId="4" applyFont="1" applyFill="1" applyBorder="1" applyAlignment="1">
      <alignment horizontal="left" vertical="top" wrapText="1"/>
    </xf>
    <xf numFmtId="0" fontId="6" fillId="0" borderId="15" xfId="4" applyFont="1" applyBorder="1"/>
    <xf numFmtId="0" fontId="26" fillId="0" borderId="13" xfId="4" applyFont="1" applyFill="1" applyBorder="1"/>
    <xf numFmtId="0" fontId="26" fillId="0" borderId="13" xfId="4" applyFont="1" applyFill="1" applyBorder="1" applyAlignment="1">
      <alignment horizontal="center"/>
    </xf>
    <xf numFmtId="0" fontId="26" fillId="0" borderId="13" xfId="4" applyFont="1" applyFill="1" applyBorder="1" applyAlignment="1">
      <alignment horizontal="left" vertical="top" wrapText="1"/>
    </xf>
    <xf numFmtId="165" fontId="26" fillId="0" borderId="16" xfId="4" applyNumberFormat="1" applyFont="1" applyFill="1" applyBorder="1"/>
    <xf numFmtId="0" fontId="6" fillId="0" borderId="36" xfId="4" applyFont="1" applyFill="1" applyBorder="1"/>
    <xf numFmtId="0" fontId="26" fillId="0" borderId="37" xfId="4" applyFont="1" applyFill="1" applyBorder="1"/>
    <xf numFmtId="0" fontId="26" fillId="0" borderId="37" xfId="4" applyFont="1" applyFill="1" applyBorder="1" applyAlignment="1">
      <alignment horizontal="center"/>
    </xf>
    <xf numFmtId="0" fontId="26" fillId="0" borderId="37" xfId="4" applyFont="1" applyFill="1" applyBorder="1" applyAlignment="1">
      <alignment horizontal="left" vertical="top" wrapText="1"/>
    </xf>
    <xf numFmtId="165" fontId="26" fillId="0" borderId="38" xfId="4" applyNumberFormat="1" applyFont="1" applyFill="1" applyBorder="1"/>
    <xf numFmtId="0" fontId="34" fillId="0" borderId="3" xfId="0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left" vertical="top" wrapText="1"/>
    </xf>
    <xf numFmtId="0" fontId="6" fillId="0" borderId="8" xfId="4" applyFont="1" applyBorder="1"/>
    <xf numFmtId="0" fontId="26" fillId="0" borderId="3" xfId="0" applyFont="1" applyFill="1" applyBorder="1" applyAlignment="1">
      <alignment wrapText="1"/>
    </xf>
    <xf numFmtId="0" fontId="26" fillId="0" borderId="6" xfId="4" applyFont="1" applyFill="1" applyBorder="1" applyAlignment="1">
      <alignment horizontal="left" vertical="top" wrapText="1"/>
    </xf>
    <xf numFmtId="0" fontId="6" fillId="0" borderId="53" xfId="4" applyFont="1" applyBorder="1"/>
    <xf numFmtId="0" fontId="6" fillId="0" borderId="3" xfId="0" applyFont="1" applyFill="1" applyBorder="1" applyAlignment="1">
      <alignment wrapText="1"/>
    </xf>
    <xf numFmtId="167" fontId="6" fillId="0" borderId="3" xfId="4" applyNumberFormat="1" applyFont="1" applyFill="1" applyBorder="1"/>
    <xf numFmtId="0" fontId="6" fillId="0" borderId="62" xfId="4" applyFont="1" applyFill="1" applyBorder="1"/>
    <xf numFmtId="0" fontId="34" fillId="0" borderId="63" xfId="0" applyFont="1" applyFill="1" applyBorder="1" applyAlignment="1">
      <alignment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6" fillId="0" borderId="63" xfId="4" applyFont="1" applyFill="1" applyBorder="1" applyAlignment="1">
      <alignment horizontal="left" vertical="top" wrapText="1"/>
    </xf>
    <xf numFmtId="165" fontId="26" fillId="0" borderId="63" xfId="4" applyNumberFormat="1" applyFont="1" applyFill="1" applyBorder="1"/>
    <xf numFmtId="165" fontId="26" fillId="0" borderId="64" xfId="4" applyNumberFormat="1" applyFont="1" applyFill="1" applyBorder="1"/>
    <xf numFmtId="0" fontId="29" fillId="0" borderId="62" xfId="4" applyFont="1" applyFill="1" applyBorder="1"/>
    <xf numFmtId="0" fontId="32" fillId="0" borderId="63" xfId="4" applyFont="1" applyFill="1" applyBorder="1"/>
    <xf numFmtId="0" fontId="32" fillId="0" borderId="63" xfId="4" applyFont="1" applyFill="1" applyBorder="1" applyAlignment="1">
      <alignment horizontal="center"/>
    </xf>
    <xf numFmtId="167" fontId="32" fillId="0" borderId="63" xfId="4" applyNumberFormat="1" applyFont="1" applyFill="1" applyBorder="1"/>
    <xf numFmtId="167" fontId="32" fillId="0" borderId="64" xfId="4" applyNumberFormat="1" applyFont="1" applyFill="1" applyBorder="1"/>
    <xf numFmtId="0" fontId="6" fillId="0" borderId="23" xfId="4" applyFont="1" applyBorder="1"/>
    <xf numFmtId="0" fontId="26" fillId="0" borderId="23" xfId="4" applyFont="1" applyFill="1" applyBorder="1"/>
    <xf numFmtId="0" fontId="26" fillId="0" borderId="23" xfId="4" applyFont="1" applyFill="1" applyBorder="1" applyAlignment="1">
      <alignment horizontal="center"/>
    </xf>
    <xf numFmtId="0" fontId="26" fillId="0" borderId="23" xfId="4" applyFont="1" applyFill="1" applyBorder="1" applyAlignment="1">
      <alignment horizontal="left" vertical="top" wrapText="1"/>
    </xf>
    <xf numFmtId="165" fontId="26" fillId="0" borderId="23" xfId="4" applyNumberFormat="1" applyFont="1" applyFill="1" applyBorder="1"/>
    <xf numFmtId="0" fontId="6" fillId="0" borderId="23" xfId="4" applyFont="1" applyFill="1" applyBorder="1"/>
    <xf numFmtId="0" fontId="26" fillId="0" borderId="23" xfId="4" applyFont="1" applyFill="1" applyBorder="1" applyAlignment="1">
      <alignment wrapText="1"/>
    </xf>
    <xf numFmtId="0" fontId="26" fillId="3" borderId="78" xfId="32" applyNumberFormat="1" applyFont="1" applyFill="1" applyBorder="1" applyAlignment="1" applyProtection="1">
      <alignment horizontal="center" vertical="center"/>
    </xf>
    <xf numFmtId="0" fontId="34" fillId="0" borderId="13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6" fillId="0" borderId="61" xfId="4" applyFont="1" applyBorder="1"/>
    <xf numFmtId="0" fontId="26" fillId="0" borderId="37" xfId="0" applyFont="1" applyFill="1" applyBorder="1" applyAlignment="1">
      <alignment wrapText="1"/>
    </xf>
    <xf numFmtId="0" fontId="26" fillId="0" borderId="94" xfId="4" applyFont="1" applyFill="1" applyBorder="1" applyAlignment="1">
      <alignment horizontal="left" vertical="top" wrapText="1"/>
    </xf>
    <xf numFmtId="167" fontId="26" fillId="0" borderId="37" xfId="4" applyNumberFormat="1" applyFont="1" applyFill="1" applyBorder="1"/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wrapText="1"/>
    </xf>
    <xf numFmtId="0" fontId="6" fillId="0" borderId="0" xfId="0" applyFont="1"/>
    <xf numFmtId="0" fontId="4" fillId="0" borderId="0" xfId="0" applyFont="1" applyFill="1" applyAlignment="1">
      <alignment wrapText="1"/>
    </xf>
    <xf numFmtId="165" fontId="4" fillId="0" borderId="56" xfId="0" applyNumberFormat="1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vertical="center"/>
    </xf>
    <xf numFmtId="165" fontId="4" fillId="0" borderId="86" xfId="0" applyNumberFormat="1" applyFont="1" applyFill="1" applyBorder="1" applyAlignment="1">
      <alignment horizontal="right" vertical="top" wrapText="1"/>
    </xf>
    <xf numFmtId="0" fontId="5" fillId="0" borderId="86" xfId="0" applyFont="1" applyFill="1" applyBorder="1" applyAlignment="1">
      <alignment wrapText="1"/>
    </xf>
    <xf numFmtId="165" fontId="5" fillId="0" borderId="86" xfId="0" applyNumberFormat="1" applyFont="1" applyFill="1" applyBorder="1" applyAlignment="1">
      <alignment horizontal="right" vertical="top" wrapText="1"/>
    </xf>
    <xf numFmtId="0" fontId="4" fillId="0" borderId="86" xfId="0" applyFont="1" applyFill="1" applyBorder="1" applyAlignment="1">
      <alignment wrapText="1"/>
    </xf>
    <xf numFmtId="0" fontId="6" fillId="0" borderId="7" xfId="0" applyFont="1" applyFill="1" applyBorder="1" applyAlignment="1">
      <alignment vertical="top"/>
    </xf>
    <xf numFmtId="0" fontId="31" fillId="0" borderId="3" xfId="0" applyFont="1" applyFill="1" applyBorder="1" applyAlignment="1">
      <alignment wrapText="1"/>
    </xf>
    <xf numFmtId="165" fontId="26" fillId="0" borderId="3" xfId="0" applyNumberFormat="1" applyFont="1" applyFill="1" applyBorder="1" applyAlignment="1">
      <alignment horizontal="right"/>
    </xf>
    <xf numFmtId="0" fontId="6" fillId="0" borderId="7" xfId="0" applyFont="1" applyFill="1" applyBorder="1"/>
    <xf numFmtId="0" fontId="26" fillId="0" borderId="3" xfId="0" applyFont="1" applyFill="1" applyBorder="1" applyAlignment="1"/>
    <xf numFmtId="0" fontId="6" fillId="0" borderId="15" xfId="0" applyNumberFormat="1" applyFont="1" applyFill="1" applyBorder="1" applyAlignment="1" applyProtection="1">
      <alignment vertical="top"/>
    </xf>
    <xf numFmtId="0" fontId="31" fillId="0" borderId="13" xfId="0" applyFont="1" applyFill="1" applyBorder="1" applyAlignment="1">
      <alignment wrapText="1"/>
    </xf>
    <xf numFmtId="165" fontId="26" fillId="0" borderId="13" xfId="0" applyNumberFormat="1" applyFont="1" applyFill="1" applyBorder="1" applyAlignment="1" applyProtection="1"/>
    <xf numFmtId="165" fontId="6" fillId="0" borderId="13" xfId="0" applyNumberFormat="1" applyFont="1" applyFill="1" applyBorder="1"/>
    <xf numFmtId="165" fontId="6" fillId="0" borderId="13" xfId="0" applyNumberFormat="1" applyFont="1" applyFill="1" applyBorder="1" applyAlignment="1" applyProtection="1"/>
    <xf numFmtId="165" fontId="6" fillId="0" borderId="16" xfId="0" applyNumberFormat="1" applyFont="1" applyFill="1" applyBorder="1" applyAlignment="1" applyProtection="1"/>
    <xf numFmtId="0" fontId="6" fillId="0" borderId="29" xfId="0" applyNumberFormat="1" applyFont="1" applyFill="1" applyBorder="1" applyAlignment="1" applyProtection="1">
      <alignment vertical="top"/>
    </xf>
    <xf numFmtId="0" fontId="32" fillId="0" borderId="29" xfId="0" applyNumberFormat="1" applyFont="1" applyFill="1" applyBorder="1" applyAlignment="1" applyProtection="1">
      <alignment horizontal="left" vertical="center" wrapText="1"/>
    </xf>
    <xf numFmtId="165" fontId="26" fillId="0" borderId="23" xfId="0" applyNumberFormat="1" applyFont="1" applyFill="1" applyBorder="1" applyAlignment="1" applyProtection="1"/>
    <xf numFmtId="0" fontId="6" fillId="0" borderId="36" xfId="0" applyNumberFormat="1" applyFont="1" applyFill="1" applyBorder="1" applyAlignment="1" applyProtection="1">
      <alignment vertical="top"/>
    </xf>
    <xf numFmtId="0" fontId="26" fillId="0" borderId="37" xfId="0" applyNumberFormat="1" applyFont="1" applyFill="1" applyBorder="1" applyAlignment="1" applyProtection="1"/>
    <xf numFmtId="165" fontId="26" fillId="0" borderId="37" xfId="0" applyNumberFormat="1" applyFont="1" applyFill="1" applyBorder="1" applyAlignment="1" applyProtection="1"/>
    <xf numFmtId="165" fontId="26" fillId="0" borderId="38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>
      <alignment vertical="top"/>
    </xf>
    <xf numFmtId="165" fontId="6" fillId="0" borderId="3" xfId="0" applyNumberFormat="1" applyFont="1" applyFill="1" applyBorder="1" applyAlignment="1" applyProtection="1"/>
    <xf numFmtId="165" fontId="2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26" fillId="0" borderId="13" xfId="0" applyFont="1" applyFill="1" applyBorder="1" applyAlignment="1">
      <alignment wrapText="1"/>
    </xf>
    <xf numFmtId="165" fontId="26" fillId="0" borderId="13" xfId="0" applyNumberFormat="1" applyFont="1" applyFill="1" applyBorder="1"/>
    <xf numFmtId="0" fontId="32" fillId="0" borderId="29" xfId="0" applyNumberFormat="1" applyFont="1" applyFill="1" applyBorder="1" applyAlignment="1" applyProtection="1">
      <alignment wrapText="1"/>
    </xf>
    <xf numFmtId="165" fontId="6" fillId="0" borderId="26" xfId="0" applyNumberFormat="1" applyFont="1" applyFill="1" applyBorder="1"/>
    <xf numFmtId="0" fontId="31" fillId="0" borderId="3" xfId="0" applyNumberFormat="1" applyFont="1" applyFill="1" applyBorder="1" applyAlignment="1" applyProtection="1"/>
    <xf numFmtId="0" fontId="26" fillId="0" borderId="13" xfId="0" applyNumberFormat="1" applyFont="1" applyFill="1" applyBorder="1" applyAlignment="1" applyProtection="1">
      <alignment vertical="top" wrapText="1"/>
    </xf>
    <xf numFmtId="0" fontId="31" fillId="0" borderId="3" xfId="0" applyNumberFormat="1" applyFont="1" applyFill="1" applyBorder="1" applyAlignment="1" applyProtection="1">
      <alignment wrapText="1"/>
    </xf>
    <xf numFmtId="0" fontId="26" fillId="0" borderId="3" xfId="0" applyNumberFormat="1" applyFont="1" applyFill="1" applyBorder="1" applyAlignment="1" applyProtection="1">
      <alignment wrapText="1"/>
    </xf>
    <xf numFmtId="0" fontId="26" fillId="0" borderId="13" xfId="0" applyNumberFormat="1" applyFont="1" applyFill="1" applyBorder="1" applyAlignment="1" applyProtection="1"/>
    <xf numFmtId="165" fontId="26" fillId="0" borderId="16" xfId="0" applyNumberFormat="1" applyFont="1" applyFill="1" applyBorder="1" applyAlignment="1" applyProtection="1"/>
    <xf numFmtId="0" fontId="6" fillId="0" borderId="7" xfId="4" applyFont="1" applyFill="1" applyBorder="1"/>
    <xf numFmtId="0" fontId="34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right" vertical="top" wrapText="1"/>
    </xf>
    <xf numFmtId="0" fontId="26" fillId="0" borderId="78" xfId="32" applyNumberFormat="1" applyFont="1" applyFill="1" applyBorder="1" applyAlignment="1" applyProtection="1">
      <alignment horizontal="center" vertical="center" wrapText="1"/>
    </xf>
    <xf numFmtId="0" fontId="26" fillId="0" borderId="78" xfId="32" applyNumberFormat="1" applyFont="1" applyFill="1" applyBorder="1" applyAlignment="1" applyProtection="1">
      <alignment horizontal="center" vertical="center"/>
    </xf>
    <xf numFmtId="167" fontId="26" fillId="0" borderId="88" xfId="32" applyNumberFormat="1" applyFont="1" applyFill="1" applyBorder="1" applyAlignment="1" applyProtection="1">
      <alignment horizontal="center" vertical="center"/>
    </xf>
    <xf numFmtId="165" fontId="26" fillId="3" borderId="32" xfId="0" applyNumberFormat="1" applyFont="1" applyFill="1" applyBorder="1" applyAlignment="1" applyProtection="1"/>
    <xf numFmtId="165" fontId="6" fillId="3" borderId="24" xfId="0" applyNumberFormat="1" applyFont="1" applyFill="1" applyBorder="1" applyAlignment="1" applyProtection="1"/>
    <xf numFmtId="165" fontId="26" fillId="0" borderId="24" xfId="0" applyNumberFormat="1" applyFont="1" applyFill="1" applyBorder="1" applyAlignment="1" applyProtection="1"/>
    <xf numFmtId="165" fontId="26" fillId="0" borderId="31" xfId="0" applyNumberFormat="1" applyFont="1" applyFill="1" applyBorder="1" applyAlignment="1" applyProtection="1"/>
    <xf numFmtId="165" fontId="26" fillId="0" borderId="27" xfId="0" applyNumberFormat="1" applyFont="1" applyFill="1" applyBorder="1" applyAlignment="1" applyProtection="1"/>
    <xf numFmtId="165" fontId="26" fillId="0" borderId="95" xfId="0" applyNumberFormat="1" applyFont="1" applyFill="1" applyBorder="1" applyAlignment="1" applyProtection="1"/>
    <xf numFmtId="165" fontId="6" fillId="0" borderId="32" xfId="0" applyNumberFormat="1" applyFont="1" applyFill="1" applyBorder="1" applyAlignment="1" applyProtection="1"/>
    <xf numFmtId="165" fontId="26" fillId="0" borderId="25" xfId="0" applyNumberFormat="1" applyFont="1" applyFill="1" applyBorder="1" applyAlignment="1" applyProtection="1"/>
    <xf numFmtId="0" fontId="29" fillId="3" borderId="78" xfId="32" applyNumberFormat="1" applyFont="1" applyFill="1" applyBorder="1" applyAlignment="1" applyProtection="1">
      <alignment horizontal="center" vertical="center"/>
    </xf>
    <xf numFmtId="0" fontId="29" fillId="3" borderId="78" xfId="32" applyNumberFormat="1" applyFont="1" applyFill="1" applyBorder="1" applyAlignment="1" applyProtection="1">
      <alignment horizontal="left" vertical="center" wrapText="1"/>
    </xf>
    <xf numFmtId="0" fontId="29" fillId="3" borderId="78" xfId="32" applyNumberFormat="1" applyFont="1" applyFill="1" applyBorder="1" applyAlignment="1" applyProtection="1">
      <alignment horizontal="center" vertical="center" wrapText="1"/>
    </xf>
    <xf numFmtId="166" fontId="29" fillId="0" borderId="78" xfId="32" applyNumberFormat="1" applyFont="1" applyFill="1" applyBorder="1" applyAlignment="1" applyProtection="1">
      <alignment horizontal="center" vertical="center"/>
    </xf>
    <xf numFmtId="164" fontId="29" fillId="0" borderId="78" xfId="32" applyNumberFormat="1" applyFont="1" applyFill="1" applyBorder="1" applyAlignment="1" applyProtection="1">
      <alignment horizontal="center" vertical="center" wrapText="1"/>
    </xf>
    <xf numFmtId="0" fontId="29" fillId="0" borderId="78" xfId="32" applyNumberFormat="1" applyFont="1" applyFill="1" applyBorder="1" applyAlignment="1" applyProtection="1">
      <alignment horizontal="center" vertical="center"/>
    </xf>
    <xf numFmtId="2" fontId="29" fillId="0" borderId="78" xfId="32" applyNumberFormat="1" applyFont="1" applyFill="1" applyBorder="1" applyAlignment="1" applyProtection="1">
      <alignment horizontal="center" vertical="center"/>
    </xf>
    <xf numFmtId="167" fontId="29" fillId="0" borderId="78" xfId="32" applyNumberFormat="1" applyFont="1" applyFill="1" applyBorder="1" applyAlignment="1" applyProtection="1">
      <alignment horizontal="center" vertical="center"/>
    </xf>
    <xf numFmtId="0" fontId="29" fillId="3" borderId="78" xfId="32" applyNumberFormat="1" applyFont="1" applyFill="1" applyBorder="1" applyAlignment="1" applyProtection="1">
      <alignment wrapText="1"/>
    </xf>
    <xf numFmtId="164" fontId="29" fillId="0" borderId="78" xfId="32" applyNumberFormat="1" applyFont="1" applyFill="1" applyBorder="1" applyAlignment="1" applyProtection="1">
      <alignment horizontal="center" vertical="center"/>
    </xf>
    <xf numFmtId="167" fontId="29" fillId="0" borderId="78" xfId="32" applyNumberFormat="1" applyFont="1" applyFill="1" applyBorder="1" applyAlignment="1" applyProtection="1">
      <alignment horizontal="center" vertical="center" wrapText="1"/>
    </xf>
    <xf numFmtId="167" fontId="29" fillId="0" borderId="78" xfId="4" applyNumberFormat="1" applyFont="1" applyFill="1" applyBorder="1" applyAlignment="1" applyProtection="1">
      <alignment horizontal="center" vertical="center" wrapText="1"/>
    </xf>
    <xf numFmtId="167" fontId="29" fillId="0" borderId="78" xfId="4" applyNumberFormat="1" applyFont="1" applyFill="1" applyBorder="1" applyAlignment="1" applyProtection="1">
      <alignment horizontal="center" vertical="center"/>
    </xf>
    <xf numFmtId="0" fontId="29" fillId="3" borderId="78" xfId="32" applyNumberFormat="1" applyFont="1" applyFill="1" applyBorder="1" applyAlignment="1" applyProtection="1"/>
    <xf numFmtId="0" fontId="29" fillId="0" borderId="78" xfId="32" applyNumberFormat="1" applyFont="1" applyFill="1" applyBorder="1" applyAlignment="1" applyProtection="1">
      <alignment horizontal="left" vertical="center" wrapText="1"/>
    </xf>
    <xf numFmtId="0" fontId="29" fillId="0" borderId="78" xfId="32" applyNumberFormat="1" applyFont="1" applyFill="1" applyBorder="1" applyAlignment="1" applyProtection="1">
      <alignment horizontal="center" vertical="center" wrapText="1"/>
    </xf>
    <xf numFmtId="0" fontId="29" fillId="0" borderId="78" xfId="32" applyNumberFormat="1" applyFont="1" applyFill="1" applyBorder="1" applyAlignment="1" applyProtection="1">
      <alignment wrapText="1"/>
    </xf>
    <xf numFmtId="169" fontId="29" fillId="0" borderId="78" xfId="32" applyNumberFormat="1" applyFont="1" applyFill="1" applyBorder="1" applyAlignment="1" applyProtection="1">
      <alignment horizontal="center" vertical="center" wrapText="1"/>
    </xf>
    <xf numFmtId="0" fontId="29" fillId="0" borderId="78" xfId="32" applyFont="1" applyFill="1" applyBorder="1" applyAlignment="1">
      <alignment horizontal="center" vertical="center"/>
    </xf>
    <xf numFmtId="0" fontId="29" fillId="3" borderId="78" xfId="4" applyNumberFormat="1" applyFont="1" applyFill="1" applyBorder="1" applyAlignment="1" applyProtection="1">
      <alignment wrapText="1"/>
    </xf>
    <xf numFmtId="0" fontId="29" fillId="3" borderId="78" xfId="2" applyFont="1" applyFill="1" applyBorder="1" applyAlignment="1">
      <alignment horizontal="left" wrapText="1"/>
    </xf>
    <xf numFmtId="2" fontId="29" fillId="0" borderId="78" xfId="2" applyNumberFormat="1" applyFont="1" applyFill="1" applyBorder="1" applyAlignment="1">
      <alignment horizontal="center" wrapText="1"/>
    </xf>
    <xf numFmtId="170" fontId="29" fillId="0" borderId="78" xfId="2" applyNumberFormat="1" applyFont="1" applyFill="1" applyBorder="1" applyAlignment="1">
      <alignment horizontal="center" vertical="center"/>
    </xf>
    <xf numFmtId="170" fontId="29" fillId="0" borderId="78" xfId="2" applyNumberFormat="1" applyFont="1" applyFill="1" applyBorder="1" applyAlignment="1">
      <alignment horizontal="center" vertical="center" wrapText="1"/>
    </xf>
    <xf numFmtId="167" fontId="29" fillId="0" borderId="78" xfId="32" applyNumberFormat="1" applyFont="1" applyFill="1" applyBorder="1" applyAlignment="1">
      <alignment horizontal="center" vertical="center"/>
    </xf>
    <xf numFmtId="0" fontId="29" fillId="3" borderId="78" xfId="2" applyFont="1" applyFill="1" applyBorder="1" applyAlignment="1">
      <alignment horizontal="left" vertical="center" wrapText="1"/>
    </xf>
    <xf numFmtId="2" fontId="29" fillId="0" borderId="78" xfId="2" applyNumberFormat="1" applyFont="1" applyFill="1" applyBorder="1" applyAlignment="1">
      <alignment horizontal="center" vertical="center" wrapText="1"/>
    </xf>
    <xf numFmtId="2" fontId="29" fillId="0" borderId="78" xfId="2" applyNumberFormat="1" applyFont="1" applyFill="1" applyBorder="1" applyAlignment="1">
      <alignment horizontal="center" vertical="center"/>
    </xf>
    <xf numFmtId="2" fontId="29" fillId="0" borderId="78" xfId="32" applyNumberFormat="1" applyFont="1" applyFill="1" applyBorder="1" applyAlignment="1" applyProtection="1">
      <alignment horizontal="center" vertical="center" wrapText="1"/>
    </xf>
    <xf numFmtId="166" fontId="29" fillId="0" borderId="78" xfId="32" applyNumberFormat="1" applyFont="1" applyFill="1" applyBorder="1" applyAlignment="1" applyProtection="1">
      <alignment horizontal="center" vertical="center" wrapText="1"/>
    </xf>
    <xf numFmtId="4" fontId="29" fillId="3" borderId="78" xfId="32" applyNumberFormat="1" applyFont="1" applyFill="1" applyBorder="1" applyAlignment="1" applyProtection="1">
      <alignment horizontal="left" vertical="center" wrapText="1"/>
    </xf>
    <xf numFmtId="4" fontId="29" fillId="3" borderId="78" xfId="32" applyNumberFormat="1" applyFont="1" applyFill="1" applyBorder="1" applyAlignment="1" applyProtection="1">
      <alignment horizontal="center" vertical="center" wrapText="1"/>
    </xf>
    <xf numFmtId="165" fontId="29" fillId="0" borderId="78" xfId="32" applyNumberFormat="1" applyFont="1" applyFill="1" applyBorder="1" applyAlignment="1" applyProtection="1">
      <alignment horizontal="center" vertical="center" wrapText="1"/>
    </xf>
    <xf numFmtId="0" fontId="29" fillId="0" borderId="78" xfId="32" applyNumberFormat="1" applyFont="1" applyFill="1" applyBorder="1" applyAlignment="1" applyProtection="1">
      <alignment vertical="center"/>
    </xf>
    <xf numFmtId="167" fontId="29" fillId="0" borderId="78" xfId="32" applyNumberFormat="1" applyFont="1" applyFill="1" applyBorder="1" applyAlignment="1" applyProtection="1">
      <alignment vertical="center"/>
    </xf>
    <xf numFmtId="0" fontId="29" fillId="3" borderId="78" xfId="32" applyNumberFormat="1" applyFont="1" applyFill="1" applyBorder="1" applyAlignment="1" applyProtection="1">
      <alignment horizontal="left" wrapText="1"/>
    </xf>
    <xf numFmtId="167" fontId="29" fillId="0" borderId="78" xfId="32" applyNumberFormat="1" applyFont="1" applyFill="1" applyBorder="1" applyAlignment="1">
      <alignment vertical="center"/>
    </xf>
    <xf numFmtId="0" fontId="29" fillId="3" borderId="78" xfId="32" applyNumberFormat="1" applyFont="1" applyFill="1" applyBorder="1" applyAlignment="1" applyProtection="1">
      <alignment vertical="top" wrapText="1"/>
    </xf>
    <xf numFmtId="167" fontId="29" fillId="0" borderId="78" xfId="2" applyNumberFormat="1" applyFont="1" applyFill="1" applyBorder="1" applyAlignment="1">
      <alignment horizontal="center" vertical="center" wrapText="1"/>
    </xf>
    <xf numFmtId="167" fontId="29" fillId="0" borderId="78" xfId="2" applyNumberFormat="1" applyFont="1" applyFill="1" applyBorder="1" applyAlignment="1">
      <alignment horizontal="center" vertical="center"/>
    </xf>
    <xf numFmtId="167" fontId="29" fillId="0" borderId="78" xfId="19" applyNumberFormat="1" applyFont="1" applyFill="1" applyBorder="1" applyAlignment="1">
      <alignment vertical="center" wrapText="1"/>
    </xf>
    <xf numFmtId="170" fontId="29" fillId="0" borderId="78" xfId="32" applyNumberFormat="1" applyFont="1" applyFill="1" applyBorder="1" applyAlignment="1" applyProtection="1">
      <alignment horizontal="center" vertical="center" wrapText="1"/>
    </xf>
    <xf numFmtId="167" fontId="29" fillId="0" borderId="78" xfId="19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vertical="top" wrapText="1"/>
    </xf>
    <xf numFmtId="0" fontId="6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6" fillId="0" borderId="61" xfId="0" applyFont="1" applyFill="1" applyBorder="1" applyAlignment="1"/>
    <xf numFmtId="0" fontId="4" fillId="0" borderId="87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78" xfId="9" applyFont="1" applyBorder="1" applyAlignment="1">
      <alignment horizontal="center" vertical="center" wrapText="1"/>
    </xf>
    <xf numFmtId="0" fontId="8" fillId="0" borderId="69" xfId="9" applyFont="1" applyBorder="1" applyAlignment="1">
      <alignment horizontal="center" vertical="center" wrapText="1"/>
    </xf>
    <xf numFmtId="0" fontId="8" fillId="0" borderId="67" xfId="9" applyFont="1" applyBorder="1" applyAlignment="1">
      <alignment horizontal="center" vertical="center" wrapText="1"/>
    </xf>
    <xf numFmtId="0" fontId="9" fillId="0" borderId="80" xfId="9" applyFont="1" applyBorder="1" applyAlignment="1">
      <alignment horizontal="center" vertical="center" wrapText="1"/>
    </xf>
    <xf numFmtId="0" fontId="9" fillId="0" borderId="81" xfId="9" applyFont="1" applyBorder="1" applyAlignment="1">
      <alignment horizontal="center" vertical="center" wrapText="1"/>
    </xf>
    <xf numFmtId="0" fontId="9" fillId="0" borderId="82" xfId="9" applyFont="1" applyBorder="1" applyAlignment="1">
      <alignment horizontal="center" vertical="center" wrapText="1"/>
    </xf>
    <xf numFmtId="0" fontId="8" fillId="0" borderId="76" xfId="9" applyFont="1" applyBorder="1" applyAlignment="1">
      <alignment horizontal="center" vertical="center" wrapText="1"/>
    </xf>
    <xf numFmtId="0" fontId="8" fillId="0" borderId="77" xfId="9" applyFont="1" applyBorder="1" applyAlignment="1">
      <alignment horizontal="center" vertical="center" wrapText="1"/>
    </xf>
    <xf numFmtId="0" fontId="8" fillId="0" borderId="68" xfId="9" applyFont="1" applyBorder="1" applyAlignment="1">
      <alignment horizontal="center" vertical="center" wrapText="1"/>
    </xf>
    <xf numFmtId="0" fontId="8" fillId="0" borderId="79" xfId="9" applyFont="1" applyBorder="1" applyAlignment="1">
      <alignment horizontal="center" vertical="center" wrapText="1"/>
    </xf>
    <xf numFmtId="0" fontId="8" fillId="0" borderId="66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61" xfId="0" applyBorder="1" applyAlignment="1"/>
    <xf numFmtId="0" fontId="8" fillId="0" borderId="71" xfId="9" applyFont="1" applyBorder="1" applyAlignment="1">
      <alignment horizontal="center" vertical="center" wrapText="1"/>
    </xf>
    <xf numFmtId="0" fontId="8" fillId="0" borderId="72" xfId="9" applyFont="1" applyBorder="1" applyAlignment="1">
      <alignment horizontal="center" vertical="center" wrapText="1"/>
    </xf>
    <xf numFmtId="0" fontId="8" fillId="0" borderId="73" xfId="9" applyFont="1" applyBorder="1" applyAlignment="1">
      <alignment horizontal="center" vertical="center" wrapText="1"/>
    </xf>
    <xf numFmtId="0" fontId="9" fillId="0" borderId="74" xfId="9" applyFont="1" applyBorder="1" applyAlignment="1">
      <alignment horizontal="center" vertical="center" wrapText="1"/>
    </xf>
    <xf numFmtId="0" fontId="9" fillId="0" borderId="70" xfId="9" applyFont="1" applyBorder="1" applyAlignment="1">
      <alignment horizontal="center" vertical="center" wrapText="1"/>
    </xf>
    <xf numFmtId="0" fontId="9" fillId="0" borderId="75" xfId="9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26" fillId="3" borderId="43" xfId="0" applyNumberFormat="1" applyFont="1" applyFill="1" applyBorder="1" applyAlignment="1" applyProtection="1">
      <alignment horizontal="center" vertical="center" wrapText="1"/>
    </xf>
    <xf numFmtId="0" fontId="26" fillId="3" borderId="46" xfId="0" applyNumberFormat="1" applyFont="1" applyFill="1" applyBorder="1" applyAlignment="1" applyProtection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3" xfId="9" applyFont="1" applyBorder="1" applyAlignment="1">
      <alignment horizontal="center" vertical="center" wrapText="1"/>
    </xf>
    <xf numFmtId="0" fontId="26" fillId="0" borderId="3" xfId="9" applyFont="1" applyBorder="1" applyAlignment="1">
      <alignment horizontal="center" vertical="center" wrapText="1"/>
    </xf>
    <xf numFmtId="0" fontId="26" fillId="3" borderId="85" xfId="0" applyNumberFormat="1" applyFont="1" applyFill="1" applyBorder="1" applyAlignment="1" applyProtection="1">
      <alignment horizontal="center" vertical="center" wrapText="1"/>
    </xf>
    <xf numFmtId="0" fontId="26" fillId="3" borderId="84" xfId="0" applyNumberFormat="1" applyFont="1" applyFill="1" applyBorder="1" applyAlignment="1" applyProtection="1">
      <alignment horizontal="center" vertical="center" wrapText="1"/>
    </xf>
    <xf numFmtId="0" fontId="26" fillId="3" borderId="22" xfId="0" applyNumberFormat="1" applyFont="1" applyFill="1" applyBorder="1" applyAlignment="1" applyProtection="1">
      <alignment horizontal="center" vertical="center"/>
    </xf>
    <xf numFmtId="0" fontId="26" fillId="3" borderId="49" xfId="0" applyNumberFormat="1" applyFont="1" applyFill="1" applyBorder="1" applyAlignment="1" applyProtection="1">
      <alignment horizontal="center" vertical="center"/>
    </xf>
    <xf numFmtId="0" fontId="26" fillId="3" borderId="22" xfId="0" applyNumberFormat="1" applyFont="1" applyFill="1" applyBorder="1" applyAlignment="1" applyProtection="1">
      <alignment horizontal="center" vertical="center" wrapText="1"/>
    </xf>
    <xf numFmtId="0" fontId="26" fillId="3" borderId="5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87" xfId="0" applyNumberFormat="1" applyFont="1" applyFill="1" applyBorder="1" applyAlignment="1" applyProtection="1">
      <alignment horizontal="right"/>
    </xf>
    <xf numFmtId="0" fontId="26" fillId="0" borderId="83" xfId="4" applyFont="1" applyBorder="1" applyAlignment="1">
      <alignment horizontal="center" vertical="center" wrapText="1"/>
    </xf>
    <xf numFmtId="0" fontId="26" fillId="0" borderId="64" xfId="4" applyFont="1" applyBorder="1" applyAlignment="1">
      <alignment horizontal="center" vertical="center" wrapText="1"/>
    </xf>
    <xf numFmtId="0" fontId="26" fillId="0" borderId="65" xfId="4" applyFont="1" applyBorder="1" applyAlignment="1">
      <alignment horizontal="center" vertical="center" wrapText="1"/>
    </xf>
    <xf numFmtId="0" fontId="26" fillId="0" borderId="62" xfId="4" applyFont="1" applyBorder="1" applyAlignment="1">
      <alignment horizontal="center" vertical="center" wrapText="1"/>
    </xf>
    <xf numFmtId="0" fontId="26" fillId="0" borderId="43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right"/>
    </xf>
    <xf numFmtId="0" fontId="26" fillId="3" borderId="78" xfId="32" applyNumberFormat="1" applyFont="1" applyFill="1" applyBorder="1" applyAlignment="1" applyProtection="1">
      <alignment horizontal="center" vertical="center" wrapText="1"/>
    </xf>
    <xf numFmtId="0" fontId="26" fillId="0" borderId="78" xfId="32" applyNumberFormat="1" applyFont="1" applyFill="1" applyBorder="1" applyAlignment="1" applyProtection="1">
      <alignment horizontal="center" vertical="center" wrapText="1"/>
    </xf>
    <xf numFmtId="0" fontId="26" fillId="0" borderId="78" xfId="32" applyNumberFormat="1" applyFont="1" applyFill="1" applyBorder="1" applyAlignment="1" applyProtection="1">
      <alignment horizontal="center" vertical="center"/>
    </xf>
    <xf numFmtId="0" fontId="26" fillId="3" borderId="78" xfId="32" applyNumberFormat="1" applyFont="1" applyFill="1" applyBorder="1" applyAlignment="1" applyProtection="1">
      <alignment horizontal="center" vertical="center"/>
    </xf>
    <xf numFmtId="0" fontId="6" fillId="0" borderId="0" xfId="0" applyFont="1" applyBorder="1"/>
  </cellXfs>
  <cellStyles count="33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_8 priedas" xfId="28"/>
    <cellStyle name="Įprastas 5 2 3" xfId="16"/>
    <cellStyle name="Įprastas 5 2 3 2" xfId="27"/>
    <cellStyle name="Įprastas 5 2 3_8 priedas" xfId="29"/>
    <cellStyle name="Įprastas 5 2 4" xfId="23"/>
    <cellStyle name="Įprastas 5 2_8 priedas" xfId="21"/>
    <cellStyle name="Įprastas 5 3" xfId="17"/>
    <cellStyle name="Įprastas 5 3 2" xfId="24"/>
    <cellStyle name="Įprastas 5 3_8 priedas" xfId="30"/>
    <cellStyle name="Įprastas 5 4" xfId="18"/>
    <cellStyle name="Įprastas 5 4 2" xfId="26"/>
    <cellStyle name="Įprastas 5 4_8 priedas" xfId="31"/>
    <cellStyle name="Įprastas 5 5" xfId="22"/>
    <cellStyle name="Įprastas 5_8 -ES projektai" xfId="13"/>
    <cellStyle name="Įprastas_8 priedas" xfId="32"/>
    <cellStyle name="Kablelis 2" xfId="19"/>
    <cellStyle name="Kablelis 3" xfId="20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9"/>
  <sheetViews>
    <sheetView tabSelected="1" workbookViewId="0">
      <selection activeCell="A7" sqref="A7:D7"/>
    </sheetView>
  </sheetViews>
  <sheetFormatPr defaultRowHeight="12.75" x14ac:dyDescent="0.2"/>
  <cols>
    <col min="1" max="1" width="4.7109375" style="170" customWidth="1"/>
    <col min="2" max="2" width="14.5703125" style="170" customWidth="1"/>
    <col min="3" max="3" width="62.140625" style="170" customWidth="1"/>
    <col min="4" max="4" width="16" style="170" customWidth="1"/>
    <col min="5" max="5" width="17.42578125" style="170" customWidth="1"/>
    <col min="6" max="6" width="9.140625" style="170"/>
    <col min="7" max="7" width="10.5703125" style="170" bestFit="1" customWidth="1"/>
    <col min="8" max="16384" width="9.140625" style="170"/>
  </cols>
  <sheetData>
    <row r="1" spans="1:4" ht="15.75" x14ac:dyDescent="0.25">
      <c r="A1" s="2"/>
      <c r="C1" s="540" t="s">
        <v>547</v>
      </c>
      <c r="D1" s="540"/>
    </row>
    <row r="2" spans="1:4" ht="15.75" x14ac:dyDescent="0.25">
      <c r="C2" s="540" t="s">
        <v>545</v>
      </c>
      <c r="D2" s="540"/>
    </row>
    <row r="3" spans="1:4" ht="16.5" customHeight="1" x14ac:dyDescent="0.25">
      <c r="A3" s="1" t="s">
        <v>503</v>
      </c>
      <c r="C3" s="540" t="s">
        <v>546</v>
      </c>
      <c r="D3" s="540"/>
    </row>
    <row r="4" spans="1:4" ht="16.5" customHeight="1" x14ac:dyDescent="0.25">
      <c r="A4" s="1"/>
      <c r="C4" s="540" t="s">
        <v>544</v>
      </c>
      <c r="D4" s="540"/>
    </row>
    <row r="5" spans="1:4" ht="16.5" customHeight="1" x14ac:dyDescent="0.25">
      <c r="A5" s="1"/>
      <c r="C5" s="540" t="s">
        <v>593</v>
      </c>
      <c r="D5" s="540"/>
    </row>
    <row r="6" spans="1:4" ht="16.5" customHeight="1" x14ac:dyDescent="0.25">
      <c r="A6" s="1"/>
    </row>
    <row r="7" spans="1:4" ht="15.75" x14ac:dyDescent="0.2">
      <c r="A7" s="541" t="s">
        <v>220</v>
      </c>
      <c r="B7" s="541"/>
      <c r="C7" s="541"/>
      <c r="D7" s="541"/>
    </row>
    <row r="8" spans="1:4" ht="15.75" x14ac:dyDescent="0.25">
      <c r="A8" s="259"/>
      <c r="B8" s="262"/>
      <c r="C8" s="262"/>
      <c r="D8" s="262"/>
    </row>
    <row r="9" spans="1:4" ht="15.75" x14ac:dyDescent="0.25">
      <c r="A9" s="259"/>
      <c r="B9" s="262"/>
      <c r="C9" s="262"/>
      <c r="D9" s="262"/>
    </row>
    <row r="10" spans="1:4" ht="13.5" thickBot="1" x14ac:dyDescent="0.25">
      <c r="A10" s="262"/>
      <c r="B10" s="262"/>
      <c r="C10" s="262"/>
      <c r="D10" s="262" t="s">
        <v>567</v>
      </c>
    </row>
    <row r="11" spans="1:4" ht="48" thickBot="1" x14ac:dyDescent="0.25">
      <c r="A11" s="304" t="s">
        <v>221</v>
      </c>
      <c r="B11" s="305" t="s">
        <v>222</v>
      </c>
      <c r="C11" s="306" t="s">
        <v>551</v>
      </c>
      <c r="D11" s="307" t="s">
        <v>549</v>
      </c>
    </row>
    <row r="12" spans="1:4" ht="13.5" thickBot="1" x14ac:dyDescent="0.25">
      <c r="A12" s="171">
        <v>1</v>
      </c>
      <c r="B12" s="172">
        <v>2</v>
      </c>
      <c r="C12" s="173">
        <v>3</v>
      </c>
      <c r="D12" s="174">
        <v>4</v>
      </c>
    </row>
    <row r="13" spans="1:4" ht="16.5" thickBot="1" x14ac:dyDescent="0.25">
      <c r="A13" s="211">
        <v>1</v>
      </c>
      <c r="B13" s="212" t="s">
        <v>223</v>
      </c>
      <c r="C13" s="213" t="s">
        <v>224</v>
      </c>
      <c r="D13" s="214">
        <f>D14+D16+D20</f>
        <v>23037</v>
      </c>
    </row>
    <row r="14" spans="1:4" ht="16.5" thickBot="1" x14ac:dyDescent="0.25">
      <c r="A14" s="175">
        <v>2</v>
      </c>
      <c r="B14" s="176" t="s">
        <v>225</v>
      </c>
      <c r="C14" s="177" t="s">
        <v>226</v>
      </c>
      <c r="D14" s="178">
        <f>D15</f>
        <v>22067</v>
      </c>
    </row>
    <row r="15" spans="1:4" ht="16.5" thickBot="1" x14ac:dyDescent="0.25">
      <c r="A15" s="179">
        <v>3</v>
      </c>
      <c r="B15" s="180" t="s">
        <v>586</v>
      </c>
      <c r="C15" s="181" t="s">
        <v>227</v>
      </c>
      <c r="D15" s="178">
        <v>22067</v>
      </c>
    </row>
    <row r="16" spans="1:4" ht="16.5" thickBot="1" x14ac:dyDescent="0.25">
      <c r="A16" s="179">
        <v>4</v>
      </c>
      <c r="B16" s="180" t="s">
        <v>228</v>
      </c>
      <c r="C16" s="182" t="s">
        <v>229</v>
      </c>
      <c r="D16" s="178">
        <f>D17+D18+D19</f>
        <v>870</v>
      </c>
    </row>
    <row r="17" spans="1:5" ht="16.5" thickBot="1" x14ac:dyDescent="0.25">
      <c r="A17" s="179">
        <v>5</v>
      </c>
      <c r="B17" s="180" t="s">
        <v>587</v>
      </c>
      <c r="C17" s="181" t="s">
        <v>230</v>
      </c>
      <c r="D17" s="178">
        <v>600</v>
      </c>
    </row>
    <row r="18" spans="1:5" ht="16.5" thickBot="1" x14ac:dyDescent="0.25">
      <c r="A18" s="179">
        <v>6</v>
      </c>
      <c r="B18" s="180" t="s">
        <v>588</v>
      </c>
      <c r="C18" s="181" t="s">
        <v>231</v>
      </c>
      <c r="D18" s="178">
        <v>10</v>
      </c>
    </row>
    <row r="19" spans="1:5" ht="16.5" thickBot="1" x14ac:dyDescent="0.25">
      <c r="A19" s="179">
        <v>7</v>
      </c>
      <c r="B19" s="180" t="s">
        <v>589</v>
      </c>
      <c r="C19" s="181" t="s">
        <v>232</v>
      </c>
      <c r="D19" s="178">
        <v>260</v>
      </c>
    </row>
    <row r="20" spans="1:5" ht="16.5" thickBot="1" x14ac:dyDescent="0.25">
      <c r="A20" s="179">
        <v>8</v>
      </c>
      <c r="B20" s="180" t="s">
        <v>233</v>
      </c>
      <c r="C20" s="182" t="s">
        <v>234</v>
      </c>
      <c r="D20" s="178">
        <f>D21</f>
        <v>100</v>
      </c>
    </row>
    <row r="21" spans="1:5" ht="16.5" thickBot="1" x14ac:dyDescent="0.25">
      <c r="A21" s="179">
        <v>9</v>
      </c>
      <c r="B21" s="180" t="s">
        <v>235</v>
      </c>
      <c r="C21" s="181" t="s">
        <v>236</v>
      </c>
      <c r="D21" s="178">
        <v>100</v>
      </c>
    </row>
    <row r="22" spans="1:5" ht="16.5" thickBot="1" x14ac:dyDescent="0.25">
      <c r="A22" s="211">
        <v>10</v>
      </c>
      <c r="B22" s="212" t="s">
        <v>237</v>
      </c>
      <c r="C22" s="213" t="s">
        <v>521</v>
      </c>
      <c r="D22" s="215">
        <f>D24+D29+D43+D23</f>
        <v>19172.307520000002</v>
      </c>
      <c r="E22" s="298"/>
    </row>
    <row r="23" spans="1:5" ht="16.5" thickBot="1" x14ac:dyDescent="0.25">
      <c r="A23" s="211">
        <v>11</v>
      </c>
      <c r="B23" s="212" t="s">
        <v>484</v>
      </c>
      <c r="C23" s="213" t="s">
        <v>485</v>
      </c>
      <c r="D23" s="219">
        <v>1035</v>
      </c>
    </row>
    <row r="24" spans="1:5" ht="16.5" thickBot="1" x14ac:dyDescent="0.25">
      <c r="A24" s="211">
        <v>12</v>
      </c>
      <c r="B24" s="216" t="s">
        <v>238</v>
      </c>
      <c r="C24" s="217" t="s">
        <v>486</v>
      </c>
      <c r="D24" s="218">
        <f>D25+D26+D27+D28</f>
        <v>12819.961000000001</v>
      </c>
    </row>
    <row r="25" spans="1:5" ht="32.25" thickBot="1" x14ac:dyDescent="0.25">
      <c r="A25" s="179">
        <v>13</v>
      </c>
      <c r="B25" s="180" t="s">
        <v>239</v>
      </c>
      <c r="C25" s="181" t="s">
        <v>240</v>
      </c>
      <c r="D25" s="183">
        <v>4157.7610000000004</v>
      </c>
    </row>
    <row r="26" spans="1:5" ht="16.5" thickBot="1" x14ac:dyDescent="0.3">
      <c r="A26" s="179">
        <v>14</v>
      </c>
      <c r="B26" s="180" t="s">
        <v>241</v>
      </c>
      <c r="C26" s="184" t="s">
        <v>242</v>
      </c>
      <c r="D26" s="185">
        <v>8543.4</v>
      </c>
    </row>
    <row r="27" spans="1:5" ht="32.25" thickBot="1" x14ac:dyDescent="0.3">
      <c r="A27" s="175">
        <v>15</v>
      </c>
      <c r="B27" s="186" t="s">
        <v>243</v>
      </c>
      <c r="C27" s="187" t="s">
        <v>244</v>
      </c>
      <c r="D27" s="188">
        <v>118.1</v>
      </c>
    </row>
    <row r="28" spans="1:5" ht="32.25" thickBot="1" x14ac:dyDescent="0.3">
      <c r="A28" s="175">
        <v>16</v>
      </c>
      <c r="B28" s="186" t="s">
        <v>243</v>
      </c>
      <c r="C28" s="187" t="s">
        <v>548</v>
      </c>
      <c r="D28" s="188">
        <v>0.7</v>
      </c>
    </row>
    <row r="29" spans="1:5" ht="16.5" thickBot="1" x14ac:dyDescent="0.3">
      <c r="A29" s="211">
        <v>17</v>
      </c>
      <c r="B29" s="220" t="s">
        <v>245</v>
      </c>
      <c r="C29" s="221" t="s">
        <v>522</v>
      </c>
      <c r="D29" s="222">
        <f>SUM(D30:D42)</f>
        <v>1755.2465200000001</v>
      </c>
    </row>
    <row r="30" spans="1:5" ht="32.25" thickBot="1" x14ac:dyDescent="0.3">
      <c r="A30" s="179">
        <v>18</v>
      </c>
      <c r="B30" s="181" t="s">
        <v>246</v>
      </c>
      <c r="C30" s="189" t="s">
        <v>247</v>
      </c>
      <c r="D30" s="190">
        <v>135.69999999999999</v>
      </c>
    </row>
    <row r="31" spans="1:5" ht="16.5" thickBot="1" x14ac:dyDescent="0.3">
      <c r="A31" s="179">
        <v>19</v>
      </c>
      <c r="B31" s="261" t="s">
        <v>248</v>
      </c>
      <c r="C31" s="191" t="s">
        <v>249</v>
      </c>
      <c r="D31" s="190">
        <v>138.80000000000001</v>
      </c>
    </row>
    <row r="32" spans="1:5" ht="32.25" thickBot="1" x14ac:dyDescent="0.3">
      <c r="A32" s="179">
        <v>20</v>
      </c>
      <c r="B32" s="184" t="s">
        <v>513</v>
      </c>
      <c r="C32" s="189" t="s">
        <v>250</v>
      </c>
      <c r="D32" s="190">
        <v>20.847999999999999</v>
      </c>
    </row>
    <row r="33" spans="1:4" ht="48" thickBot="1" x14ac:dyDescent="0.3">
      <c r="A33" s="179">
        <v>21</v>
      </c>
      <c r="B33" s="184" t="s">
        <v>514</v>
      </c>
      <c r="C33" s="192" t="s">
        <v>251</v>
      </c>
      <c r="D33" s="190">
        <v>211.4</v>
      </c>
    </row>
    <row r="34" spans="1:4" ht="32.25" thickBot="1" x14ac:dyDescent="0.25">
      <c r="A34" s="179">
        <v>22</v>
      </c>
      <c r="B34" s="184" t="s">
        <v>515</v>
      </c>
      <c r="C34" s="193" t="s">
        <v>252</v>
      </c>
      <c r="D34" s="190">
        <v>7</v>
      </c>
    </row>
    <row r="35" spans="1:4" ht="32.25" thickBot="1" x14ac:dyDescent="0.3">
      <c r="A35" s="179">
        <v>23</v>
      </c>
      <c r="B35" s="181" t="s">
        <v>516</v>
      </c>
      <c r="C35" s="189" t="s">
        <v>253</v>
      </c>
      <c r="D35" s="190">
        <v>3.2210000000000001</v>
      </c>
    </row>
    <row r="36" spans="1:4" ht="16.5" thickBot="1" x14ac:dyDescent="0.3">
      <c r="A36" s="179">
        <v>24</v>
      </c>
      <c r="B36" s="181" t="s">
        <v>513</v>
      </c>
      <c r="C36" s="189" t="s">
        <v>488</v>
      </c>
      <c r="D36" s="190">
        <v>24.771519999999999</v>
      </c>
    </row>
    <row r="37" spans="1:4" ht="32.25" thickBot="1" x14ac:dyDescent="0.3">
      <c r="A37" s="179">
        <v>25</v>
      </c>
      <c r="B37" s="181" t="s">
        <v>514</v>
      </c>
      <c r="C37" s="189" t="s">
        <v>489</v>
      </c>
      <c r="D37" s="190">
        <v>52.802</v>
      </c>
    </row>
    <row r="38" spans="1:4" ht="16.5" thickBot="1" x14ac:dyDescent="0.3">
      <c r="A38" s="179">
        <v>26</v>
      </c>
      <c r="B38" s="181" t="s">
        <v>515</v>
      </c>
      <c r="C38" s="189" t="s">
        <v>491</v>
      </c>
      <c r="D38" s="190">
        <v>126.989</v>
      </c>
    </row>
    <row r="39" spans="1:4" ht="32.25" thickBot="1" x14ac:dyDescent="0.3">
      <c r="A39" s="179">
        <v>27</v>
      </c>
      <c r="B39" s="181" t="s">
        <v>517</v>
      </c>
      <c r="C39" s="189" t="s">
        <v>492</v>
      </c>
      <c r="D39" s="190">
        <v>177</v>
      </c>
    </row>
    <row r="40" spans="1:4" ht="31.5" customHeight="1" thickBot="1" x14ac:dyDescent="0.3">
      <c r="A40" s="184">
        <v>28</v>
      </c>
      <c r="B40" s="184" t="s">
        <v>518</v>
      </c>
      <c r="C40" s="187" t="s">
        <v>506</v>
      </c>
      <c r="D40" s="317">
        <v>92.01</v>
      </c>
    </row>
    <row r="41" spans="1:4" ht="31.5" customHeight="1" thickBot="1" x14ac:dyDescent="0.3">
      <c r="A41" s="184">
        <v>29</v>
      </c>
      <c r="B41" s="184" t="s">
        <v>519</v>
      </c>
      <c r="C41" s="189" t="s">
        <v>512</v>
      </c>
      <c r="D41" s="317">
        <v>55.405000000000001</v>
      </c>
    </row>
    <row r="42" spans="1:4" ht="20.25" customHeight="1" thickBot="1" x14ac:dyDescent="0.3">
      <c r="A42" s="179">
        <v>30</v>
      </c>
      <c r="B42" s="184" t="s">
        <v>520</v>
      </c>
      <c r="C42" s="443" t="s">
        <v>511</v>
      </c>
      <c r="D42" s="444">
        <v>709.3</v>
      </c>
    </row>
    <row r="43" spans="1:4" ht="16.5" thickBot="1" x14ac:dyDescent="0.3">
      <c r="A43" s="223">
        <v>31</v>
      </c>
      <c r="B43" s="220" t="s">
        <v>254</v>
      </c>
      <c r="C43" s="221" t="s">
        <v>523</v>
      </c>
      <c r="D43" s="224">
        <f>D44+D45+D46+D47</f>
        <v>3562.1</v>
      </c>
    </row>
    <row r="44" spans="1:4" ht="16.5" thickBot="1" x14ac:dyDescent="0.3">
      <c r="A44" s="179">
        <v>32</v>
      </c>
      <c r="B44" s="180" t="s">
        <v>575</v>
      </c>
      <c r="C44" s="194" t="s">
        <v>255</v>
      </c>
      <c r="D44" s="190">
        <v>998</v>
      </c>
    </row>
    <row r="45" spans="1:4" ht="16.5" thickBot="1" x14ac:dyDescent="0.3">
      <c r="A45" s="179">
        <v>33</v>
      </c>
      <c r="B45" s="180" t="s">
        <v>576</v>
      </c>
      <c r="C45" s="191" t="s">
        <v>256</v>
      </c>
      <c r="D45" s="190">
        <v>737</v>
      </c>
    </row>
    <row r="46" spans="1:4" ht="32.25" thickBot="1" x14ac:dyDescent="0.3">
      <c r="A46" s="179">
        <v>34</v>
      </c>
      <c r="B46" s="180" t="s">
        <v>577</v>
      </c>
      <c r="C46" s="189" t="s">
        <v>257</v>
      </c>
      <c r="D46" s="190">
        <v>34.1</v>
      </c>
    </row>
    <row r="47" spans="1:4" ht="16.5" thickBot="1" x14ac:dyDescent="0.3">
      <c r="A47" s="179">
        <v>35</v>
      </c>
      <c r="B47" s="180" t="s">
        <v>578</v>
      </c>
      <c r="C47" s="189" t="s">
        <v>511</v>
      </c>
      <c r="D47" s="190">
        <v>1793</v>
      </c>
    </row>
    <row r="48" spans="1:4" ht="16.5" thickBot="1" x14ac:dyDescent="0.25">
      <c r="A48" s="211">
        <v>36</v>
      </c>
      <c r="B48" s="212" t="s">
        <v>258</v>
      </c>
      <c r="C48" s="213" t="s">
        <v>525</v>
      </c>
      <c r="D48" s="214">
        <f>D49+D53+D54+D57+D58</f>
        <v>2408.9</v>
      </c>
    </row>
    <row r="49" spans="1:4" ht="16.5" thickBot="1" x14ac:dyDescent="0.25">
      <c r="A49" s="179">
        <v>37</v>
      </c>
      <c r="B49" s="195" t="s">
        <v>259</v>
      </c>
      <c r="C49" s="182" t="s">
        <v>524</v>
      </c>
      <c r="D49" s="196">
        <f>D50+D51+D52</f>
        <v>355</v>
      </c>
    </row>
    <row r="50" spans="1:4" ht="32.25" thickBot="1" x14ac:dyDescent="0.25">
      <c r="A50" s="179">
        <v>38</v>
      </c>
      <c r="B50" s="180" t="s">
        <v>260</v>
      </c>
      <c r="C50" s="181" t="s">
        <v>261</v>
      </c>
      <c r="D50" s="178">
        <v>280</v>
      </c>
    </row>
    <row r="51" spans="1:4" ht="16.5" thickBot="1" x14ac:dyDescent="0.25">
      <c r="A51" s="179">
        <v>39</v>
      </c>
      <c r="B51" s="180" t="s">
        <v>262</v>
      </c>
      <c r="C51" s="181" t="s">
        <v>263</v>
      </c>
      <c r="D51" s="178">
        <v>15</v>
      </c>
    </row>
    <row r="52" spans="1:4" ht="16.5" thickBot="1" x14ac:dyDescent="0.25">
      <c r="A52" s="179">
        <v>40</v>
      </c>
      <c r="B52" s="180" t="s">
        <v>579</v>
      </c>
      <c r="C52" s="181" t="s">
        <v>264</v>
      </c>
      <c r="D52" s="178">
        <v>60</v>
      </c>
    </row>
    <row r="53" spans="1:4" ht="16.5" thickBot="1" x14ac:dyDescent="0.25">
      <c r="A53" s="179">
        <v>41</v>
      </c>
      <c r="B53" s="180" t="s">
        <v>580</v>
      </c>
      <c r="C53" s="181" t="s">
        <v>265</v>
      </c>
      <c r="D53" s="190">
        <v>1303.9000000000001</v>
      </c>
    </row>
    <row r="54" spans="1:4" ht="16.5" thickBot="1" x14ac:dyDescent="0.25">
      <c r="A54" s="197">
        <v>42</v>
      </c>
      <c r="B54" s="195" t="s">
        <v>581</v>
      </c>
      <c r="C54" s="182" t="s">
        <v>498</v>
      </c>
      <c r="D54" s="196">
        <f>D55+D56</f>
        <v>730</v>
      </c>
    </row>
    <row r="55" spans="1:4" ht="16.5" thickBot="1" x14ac:dyDescent="0.25">
      <c r="A55" s="179">
        <v>43</v>
      </c>
      <c r="B55" s="180" t="s">
        <v>584</v>
      </c>
      <c r="C55" s="181" t="s">
        <v>266</v>
      </c>
      <c r="D55" s="178">
        <v>30</v>
      </c>
    </row>
    <row r="56" spans="1:4" ht="16.5" thickBot="1" x14ac:dyDescent="0.25">
      <c r="A56" s="179">
        <v>44</v>
      </c>
      <c r="B56" s="180" t="s">
        <v>582</v>
      </c>
      <c r="C56" s="181" t="s">
        <v>267</v>
      </c>
      <c r="D56" s="198">
        <v>700</v>
      </c>
    </row>
    <row r="57" spans="1:4" ht="16.5" thickBot="1" x14ac:dyDescent="0.25">
      <c r="A57" s="179">
        <v>45</v>
      </c>
      <c r="B57" s="180" t="s">
        <v>583</v>
      </c>
      <c r="C57" s="181" t="s">
        <v>268</v>
      </c>
      <c r="D57" s="178">
        <v>10</v>
      </c>
    </row>
    <row r="58" spans="1:4" ht="16.5" thickBot="1" x14ac:dyDescent="0.25">
      <c r="A58" s="179">
        <v>46</v>
      </c>
      <c r="B58" s="180" t="s">
        <v>585</v>
      </c>
      <c r="C58" s="181" t="s">
        <v>269</v>
      </c>
      <c r="D58" s="178">
        <v>10</v>
      </c>
    </row>
    <row r="59" spans="1:4" ht="32.25" thickBot="1" x14ac:dyDescent="0.3">
      <c r="A59" s="184">
        <v>47</v>
      </c>
      <c r="B59" s="252" t="s">
        <v>270</v>
      </c>
      <c r="C59" s="253" t="s">
        <v>271</v>
      </c>
      <c r="D59" s="254">
        <v>23</v>
      </c>
    </row>
    <row r="60" spans="1:4" ht="32.25" thickBot="1" x14ac:dyDescent="0.25">
      <c r="A60" s="179">
        <v>48</v>
      </c>
      <c r="B60" s="199"/>
      <c r="C60" s="202" t="s">
        <v>526</v>
      </c>
      <c r="D60" s="203">
        <f>D13+D22+D48+D59</f>
        <v>44641.207520000004</v>
      </c>
    </row>
    <row r="61" spans="1:4" ht="16.5" thickBot="1" x14ac:dyDescent="0.25">
      <c r="A61" s="542">
        <v>49</v>
      </c>
      <c r="B61" s="544"/>
      <c r="C61" s="260" t="s">
        <v>272</v>
      </c>
      <c r="D61" s="200">
        <v>1639.83583</v>
      </c>
    </row>
    <row r="62" spans="1:4" ht="16.5" thickBot="1" x14ac:dyDescent="0.3">
      <c r="A62" s="543"/>
      <c r="B62" s="545"/>
      <c r="C62" s="184" t="s">
        <v>273</v>
      </c>
      <c r="D62" s="210">
        <v>175.40538000000001</v>
      </c>
    </row>
    <row r="63" spans="1:4" ht="16.5" thickBot="1" x14ac:dyDescent="0.3">
      <c r="A63" s="543"/>
      <c r="B63" s="545"/>
      <c r="C63" s="179" t="s">
        <v>274</v>
      </c>
      <c r="D63" s="210">
        <v>404.45350999999999</v>
      </c>
    </row>
    <row r="64" spans="1:4" ht="16.5" thickBot="1" x14ac:dyDescent="0.3">
      <c r="A64" s="543"/>
      <c r="B64" s="545"/>
      <c r="C64" s="208" t="s">
        <v>275</v>
      </c>
      <c r="D64" s="209">
        <v>1059.97694</v>
      </c>
    </row>
    <row r="65" spans="1:4" ht="16.5" thickBot="1" x14ac:dyDescent="0.3">
      <c r="A65" s="315">
        <v>50</v>
      </c>
      <c r="B65" s="316"/>
      <c r="C65" s="225" t="s">
        <v>487</v>
      </c>
      <c r="D65" s="226">
        <v>37.478679999999997</v>
      </c>
    </row>
    <row r="66" spans="1:4" ht="16.5" thickBot="1" x14ac:dyDescent="0.3">
      <c r="A66" s="205" t="s">
        <v>499</v>
      </c>
      <c r="B66" s="206"/>
      <c r="C66" s="207"/>
      <c r="D66" s="204">
        <f>D60+D61+D65</f>
        <v>46318.522030000007</v>
      </c>
    </row>
    <row r="67" spans="1:4" x14ac:dyDescent="0.2">
      <c r="D67" s="298"/>
    </row>
    <row r="68" spans="1:4" x14ac:dyDescent="0.2">
      <c r="D68" s="298"/>
    </row>
    <row r="69" spans="1:4" x14ac:dyDescent="0.2">
      <c r="D69" s="298"/>
    </row>
  </sheetData>
  <mergeCells count="8">
    <mergeCell ref="C3:D3"/>
    <mergeCell ref="C2:D2"/>
    <mergeCell ref="C1:D1"/>
    <mergeCell ref="A7:D7"/>
    <mergeCell ref="A61:A64"/>
    <mergeCell ref="B61:B64"/>
    <mergeCell ref="C5:D5"/>
    <mergeCell ref="C4:D4"/>
  </mergeCells>
  <phoneticPr fontId="7" type="noConversion"/>
  <printOptions horizontalCentered="1"/>
  <pageMargins left="0.78740157480314965" right="0.78740157480314965" top="1.1811023622047245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0"/>
  <sheetViews>
    <sheetView zoomScaleNormal="100" workbookViewId="0">
      <selection activeCell="A7" sqref="A7:C7"/>
    </sheetView>
  </sheetViews>
  <sheetFormatPr defaultRowHeight="12.75" x14ac:dyDescent="0.2"/>
  <cols>
    <col min="1" max="1" width="4.5703125" style="170" customWidth="1"/>
    <col min="2" max="2" width="72" style="170" customWidth="1"/>
    <col min="3" max="3" width="21" style="170" customWidth="1"/>
    <col min="4" max="4" width="9.140625" style="170"/>
    <col min="5" max="5" width="10.5703125" style="170" bestFit="1" customWidth="1"/>
    <col min="6" max="16384" width="9.140625" style="170"/>
  </cols>
  <sheetData>
    <row r="1" spans="1:5" ht="17.25" customHeight="1" x14ac:dyDescent="0.25">
      <c r="B1" s="540" t="s">
        <v>553</v>
      </c>
      <c r="C1" s="540"/>
    </row>
    <row r="2" spans="1:5" ht="16.5" customHeight="1" x14ac:dyDescent="0.25">
      <c r="B2" s="540" t="s">
        <v>509</v>
      </c>
      <c r="C2" s="540"/>
    </row>
    <row r="3" spans="1:5" ht="16.5" customHeight="1" x14ac:dyDescent="0.25">
      <c r="B3" s="540" t="s">
        <v>504</v>
      </c>
      <c r="C3" s="540"/>
    </row>
    <row r="4" spans="1:5" ht="16.5" customHeight="1" x14ac:dyDescent="0.25">
      <c r="B4" s="540" t="s">
        <v>552</v>
      </c>
      <c r="C4" s="540"/>
      <c r="D4" s="262"/>
      <c r="E4" s="1"/>
    </row>
    <row r="5" spans="1:5" ht="16.5" customHeight="1" x14ac:dyDescent="0.25">
      <c r="B5" s="540" t="s">
        <v>592</v>
      </c>
      <c r="C5" s="540"/>
      <c r="D5" s="259"/>
      <c r="E5" s="1"/>
    </row>
    <row r="6" spans="1:5" ht="16.5" customHeight="1" x14ac:dyDescent="0.25">
      <c r="B6" s="1"/>
    </row>
    <row r="7" spans="1:5" ht="43.5" customHeight="1" x14ac:dyDescent="0.2">
      <c r="A7" s="547" t="s">
        <v>550</v>
      </c>
      <c r="B7" s="547"/>
      <c r="C7" s="547"/>
    </row>
    <row r="8" spans="1:5" ht="24" customHeight="1" thickBot="1" x14ac:dyDescent="0.3">
      <c r="A8" s="1"/>
      <c r="B8" s="546" t="s">
        <v>568</v>
      </c>
      <c r="C8" s="546"/>
    </row>
    <row r="9" spans="1:5" ht="32.25" thickBot="1" x14ac:dyDescent="0.25">
      <c r="A9" s="308" t="s">
        <v>276</v>
      </c>
      <c r="B9" s="309" t="s">
        <v>277</v>
      </c>
      <c r="C9" s="310" t="s">
        <v>549</v>
      </c>
    </row>
    <row r="10" spans="1:5" ht="16.5" thickBot="1" x14ac:dyDescent="0.25">
      <c r="A10" s="227">
        <v>1</v>
      </c>
      <c r="B10" s="230" t="s">
        <v>554</v>
      </c>
      <c r="C10" s="229">
        <f>C11+C12+C13</f>
        <v>32.9</v>
      </c>
    </row>
    <row r="11" spans="1:5" ht="16.5" thickBot="1" x14ac:dyDescent="0.25">
      <c r="A11" s="227">
        <v>2</v>
      </c>
      <c r="B11" s="232" t="s">
        <v>278</v>
      </c>
      <c r="C11" s="233">
        <v>25.7</v>
      </c>
    </row>
    <row r="12" spans="1:5" ht="16.5" thickBot="1" x14ac:dyDescent="0.25">
      <c r="A12" s="227">
        <v>3</v>
      </c>
      <c r="B12" s="232" t="s">
        <v>279</v>
      </c>
      <c r="C12" s="233">
        <v>6.7</v>
      </c>
    </row>
    <row r="13" spans="1:5" ht="16.5" thickBot="1" x14ac:dyDescent="0.25">
      <c r="A13" s="227">
        <v>4</v>
      </c>
      <c r="B13" s="232" t="s">
        <v>280</v>
      </c>
      <c r="C13" s="233">
        <v>0.5</v>
      </c>
    </row>
    <row r="14" spans="1:5" ht="16.5" thickBot="1" x14ac:dyDescent="0.25">
      <c r="A14" s="227">
        <v>5</v>
      </c>
      <c r="B14" s="230" t="s">
        <v>555</v>
      </c>
      <c r="C14" s="231">
        <f>C15+C16+C17</f>
        <v>1201.4000000000001</v>
      </c>
    </row>
    <row r="15" spans="1:5" ht="16.5" thickBot="1" x14ac:dyDescent="0.25">
      <c r="A15" s="227">
        <v>6</v>
      </c>
      <c r="B15" s="232" t="s">
        <v>1</v>
      </c>
      <c r="C15" s="233">
        <v>1176.9000000000001</v>
      </c>
    </row>
    <row r="16" spans="1:5" ht="16.5" thickBot="1" x14ac:dyDescent="0.25">
      <c r="A16" s="227">
        <v>7</v>
      </c>
      <c r="B16" s="232" t="s">
        <v>281</v>
      </c>
      <c r="C16" s="233">
        <v>20.3</v>
      </c>
    </row>
    <row r="17" spans="1:3" ht="16.5" thickBot="1" x14ac:dyDescent="0.25">
      <c r="A17" s="227">
        <v>8</v>
      </c>
      <c r="B17" s="232" t="s">
        <v>282</v>
      </c>
      <c r="C17" s="233">
        <v>4.2</v>
      </c>
    </row>
    <row r="18" spans="1:3" ht="16.5" thickBot="1" x14ac:dyDescent="0.25">
      <c r="A18" s="227">
        <v>9</v>
      </c>
      <c r="B18" s="230" t="s">
        <v>283</v>
      </c>
      <c r="C18" s="231">
        <f>C19+C20+C21+C22+C23+C24+C25</f>
        <v>2065.3000000000002</v>
      </c>
    </row>
    <row r="19" spans="1:3" ht="16.5" thickBot="1" x14ac:dyDescent="0.25">
      <c r="A19" s="227">
        <v>10</v>
      </c>
      <c r="B19" s="232" t="s">
        <v>284</v>
      </c>
      <c r="C19" s="233">
        <v>272.60000000000002</v>
      </c>
    </row>
    <row r="20" spans="1:3" ht="16.5" thickBot="1" x14ac:dyDescent="0.25">
      <c r="A20" s="227">
        <v>11</v>
      </c>
      <c r="B20" s="232" t="s">
        <v>2</v>
      </c>
      <c r="C20" s="233">
        <v>452.7</v>
      </c>
    </row>
    <row r="21" spans="1:3" ht="16.5" thickBot="1" x14ac:dyDescent="0.25">
      <c r="A21" s="227">
        <v>12</v>
      </c>
      <c r="B21" s="232" t="s">
        <v>285</v>
      </c>
      <c r="C21" s="233">
        <v>897.7</v>
      </c>
    </row>
    <row r="22" spans="1:3" ht="16.5" thickBot="1" x14ac:dyDescent="0.25">
      <c r="A22" s="227">
        <v>13</v>
      </c>
      <c r="B22" s="232" t="s">
        <v>286</v>
      </c>
      <c r="C22" s="233">
        <v>18.600000000000001</v>
      </c>
    </row>
    <row r="23" spans="1:3" ht="16.5" thickBot="1" x14ac:dyDescent="0.25">
      <c r="A23" s="227">
        <v>14</v>
      </c>
      <c r="B23" s="232" t="s">
        <v>188</v>
      </c>
      <c r="C23" s="233">
        <v>236.4</v>
      </c>
    </row>
    <row r="24" spans="1:3" ht="16.5" thickBot="1" x14ac:dyDescent="0.25">
      <c r="A24" s="227">
        <v>15</v>
      </c>
      <c r="B24" s="232" t="s">
        <v>287</v>
      </c>
      <c r="C24" s="233">
        <v>185.4</v>
      </c>
    </row>
    <row r="25" spans="1:3" ht="16.5" thickBot="1" x14ac:dyDescent="0.25">
      <c r="A25" s="227">
        <v>16</v>
      </c>
      <c r="B25" s="232" t="s">
        <v>219</v>
      </c>
      <c r="C25" s="233">
        <v>1.9</v>
      </c>
    </row>
    <row r="26" spans="1:3" ht="16.5" thickBot="1" x14ac:dyDescent="0.25">
      <c r="A26" s="227">
        <v>17</v>
      </c>
      <c r="B26" s="230" t="s">
        <v>288</v>
      </c>
      <c r="C26" s="231">
        <f>C27+C28</f>
        <v>297.29999999999995</v>
      </c>
    </row>
    <row r="27" spans="1:3" ht="16.5" thickBot="1" x14ac:dyDescent="0.25">
      <c r="A27" s="227">
        <v>18</v>
      </c>
      <c r="B27" s="232" t="s">
        <v>289</v>
      </c>
      <c r="C27" s="233">
        <v>291.39999999999998</v>
      </c>
    </row>
    <row r="28" spans="1:3" ht="16.5" thickBot="1" x14ac:dyDescent="0.25">
      <c r="A28" s="227">
        <v>19</v>
      </c>
      <c r="B28" s="232" t="s">
        <v>290</v>
      </c>
      <c r="C28" s="233">
        <v>5.9</v>
      </c>
    </row>
    <row r="29" spans="1:3" ht="16.5" thickBot="1" x14ac:dyDescent="0.25">
      <c r="A29" s="227">
        <v>20</v>
      </c>
      <c r="B29" s="230" t="s">
        <v>291</v>
      </c>
      <c r="C29" s="231">
        <f>C30+C31+C32+C33</f>
        <v>513.06099999999992</v>
      </c>
    </row>
    <row r="30" spans="1:3" ht="16.5" thickBot="1" x14ac:dyDescent="0.25">
      <c r="A30" s="227">
        <v>21</v>
      </c>
      <c r="B30" s="232" t="s">
        <v>292</v>
      </c>
      <c r="C30" s="233">
        <v>217.7</v>
      </c>
    </row>
    <row r="31" spans="1:3" ht="16.5" thickBot="1" x14ac:dyDescent="0.25">
      <c r="A31" s="227">
        <v>22</v>
      </c>
      <c r="B31" s="232" t="s">
        <v>293</v>
      </c>
      <c r="C31" s="233">
        <v>286</v>
      </c>
    </row>
    <row r="32" spans="1:3" ht="32.25" thickBot="1" x14ac:dyDescent="0.25">
      <c r="A32" s="227">
        <v>23</v>
      </c>
      <c r="B32" s="232" t="s">
        <v>294</v>
      </c>
      <c r="C32" s="233">
        <v>1.9139999999999999</v>
      </c>
    </row>
    <row r="33" spans="1:3" ht="16.5" thickBot="1" x14ac:dyDescent="0.25">
      <c r="A33" s="227">
        <v>24</v>
      </c>
      <c r="B33" s="232" t="s">
        <v>295</v>
      </c>
      <c r="C33" s="233">
        <v>7.4470000000000001</v>
      </c>
    </row>
    <row r="34" spans="1:3" ht="16.5" thickBot="1" x14ac:dyDescent="0.25">
      <c r="A34" s="227">
        <v>25</v>
      </c>
      <c r="B34" s="230" t="s">
        <v>296</v>
      </c>
      <c r="C34" s="231">
        <f>C35</f>
        <v>9.5</v>
      </c>
    </row>
    <row r="35" spans="1:3" ht="16.5" thickBot="1" x14ac:dyDescent="0.25">
      <c r="A35" s="227">
        <v>26</v>
      </c>
      <c r="B35" s="232" t="s">
        <v>297</v>
      </c>
      <c r="C35" s="233">
        <v>9.5</v>
      </c>
    </row>
    <row r="36" spans="1:3" ht="16.5" thickBot="1" x14ac:dyDescent="0.25">
      <c r="A36" s="227">
        <v>27</v>
      </c>
      <c r="B36" s="230" t="s">
        <v>298</v>
      </c>
      <c r="C36" s="231">
        <f>C37</f>
        <v>29.4</v>
      </c>
    </row>
    <row r="37" spans="1:3" ht="16.5" thickBot="1" x14ac:dyDescent="0.25">
      <c r="A37" s="227">
        <v>28</v>
      </c>
      <c r="B37" s="232" t="s">
        <v>299</v>
      </c>
      <c r="C37" s="233">
        <v>29.4</v>
      </c>
    </row>
    <row r="38" spans="1:3" ht="16.5" thickBot="1" x14ac:dyDescent="0.25">
      <c r="A38" s="227">
        <v>29</v>
      </c>
      <c r="B38" s="230" t="s">
        <v>300</v>
      </c>
      <c r="C38" s="231">
        <f>C39</f>
        <v>0.5</v>
      </c>
    </row>
    <row r="39" spans="1:3" ht="16.5" thickBot="1" x14ac:dyDescent="0.25">
      <c r="A39" s="227">
        <v>30</v>
      </c>
      <c r="B39" s="232" t="s">
        <v>301</v>
      </c>
      <c r="C39" s="233">
        <v>0.5</v>
      </c>
    </row>
    <row r="40" spans="1:3" ht="16.5" thickBot="1" x14ac:dyDescent="0.25">
      <c r="A40" s="227">
        <v>31</v>
      </c>
      <c r="B40" s="230" t="s">
        <v>302</v>
      </c>
      <c r="C40" s="231">
        <f>C41</f>
        <v>8.4</v>
      </c>
    </row>
    <row r="41" spans="1:3" ht="16.5" thickBot="1" x14ac:dyDescent="0.25">
      <c r="A41" s="227">
        <v>32</v>
      </c>
      <c r="B41" s="232" t="s">
        <v>303</v>
      </c>
      <c r="C41" s="233">
        <v>8.4</v>
      </c>
    </row>
    <row r="42" spans="1:3" ht="32.25" thickBot="1" x14ac:dyDescent="0.25">
      <c r="A42" s="227">
        <v>33</v>
      </c>
      <c r="B42" s="228" t="s">
        <v>304</v>
      </c>
      <c r="C42" s="229">
        <f>C10+C14+C18+C26+C29+C34+C36+C38+C40</f>
        <v>4157.7609999999995</v>
      </c>
    </row>
    <row r="43" spans="1:3" ht="16.5" thickBot="1" x14ac:dyDescent="0.25">
      <c r="A43" s="227">
        <v>34</v>
      </c>
      <c r="B43" s="230" t="s">
        <v>542</v>
      </c>
      <c r="C43" s="256">
        <f>C44+C53+C55+C66+C64</f>
        <v>13979.54652</v>
      </c>
    </row>
    <row r="44" spans="1:3" ht="16.5" thickBot="1" x14ac:dyDescent="0.25">
      <c r="A44" s="227">
        <v>35</v>
      </c>
      <c r="B44" s="230" t="s">
        <v>305</v>
      </c>
      <c r="C44" s="231">
        <f>C45+C46+C47+C48+C49+C51+C50+C52</f>
        <v>9002.0689999999995</v>
      </c>
    </row>
    <row r="45" spans="1:3" ht="16.5" thickBot="1" x14ac:dyDescent="0.25">
      <c r="A45" s="227">
        <v>36</v>
      </c>
      <c r="B45" s="232" t="s">
        <v>242</v>
      </c>
      <c r="C45" s="233">
        <v>8543.4</v>
      </c>
    </row>
    <row r="46" spans="1:3" ht="16.5" thickBot="1" x14ac:dyDescent="0.25">
      <c r="A46" s="227">
        <v>37</v>
      </c>
      <c r="B46" s="234" t="s">
        <v>306</v>
      </c>
      <c r="C46" s="233"/>
    </row>
    <row r="47" spans="1:3" ht="32.25" thickBot="1" x14ac:dyDescent="0.25">
      <c r="A47" s="227">
        <v>38</v>
      </c>
      <c r="B47" s="234" t="s">
        <v>307</v>
      </c>
      <c r="C47" s="233">
        <v>118.1</v>
      </c>
    </row>
    <row r="48" spans="1:3" ht="32.25" thickBot="1" x14ac:dyDescent="0.25">
      <c r="A48" s="264">
        <v>39</v>
      </c>
      <c r="B48" s="234" t="s">
        <v>308</v>
      </c>
      <c r="C48" s="265">
        <v>0.7</v>
      </c>
    </row>
    <row r="49" spans="1:3" ht="32.25" thickBot="1" x14ac:dyDescent="0.25">
      <c r="A49" s="264">
        <v>40</v>
      </c>
      <c r="B49" s="234" t="s">
        <v>309</v>
      </c>
      <c r="C49" s="265">
        <v>20.847999999999999</v>
      </c>
    </row>
    <row r="50" spans="1:3" ht="16.5" thickBot="1" x14ac:dyDescent="0.25">
      <c r="A50" s="264">
        <v>41</v>
      </c>
      <c r="B50" s="234" t="s">
        <v>310</v>
      </c>
      <c r="C50" s="265">
        <v>138.80000000000001</v>
      </c>
    </row>
    <row r="51" spans="1:3" ht="32.25" thickBot="1" x14ac:dyDescent="0.25">
      <c r="A51" s="227">
        <v>42</v>
      </c>
      <c r="B51" s="232" t="s">
        <v>311</v>
      </c>
      <c r="C51" s="233">
        <v>3.2210000000000001</v>
      </c>
    </row>
    <row r="52" spans="1:3" ht="32.25" thickBot="1" x14ac:dyDescent="0.3">
      <c r="A52" s="227">
        <v>43</v>
      </c>
      <c r="B52" s="240" t="s">
        <v>492</v>
      </c>
      <c r="C52" s="241">
        <v>177</v>
      </c>
    </row>
    <row r="53" spans="1:3" ht="16.5" thickBot="1" x14ac:dyDescent="0.25">
      <c r="A53" s="227">
        <v>44</v>
      </c>
      <c r="B53" s="230" t="s">
        <v>312</v>
      </c>
      <c r="C53" s="231">
        <f>C54</f>
        <v>34.1</v>
      </c>
    </row>
    <row r="54" spans="1:3" ht="16.5" thickBot="1" x14ac:dyDescent="0.25">
      <c r="A54" s="227">
        <v>45</v>
      </c>
      <c r="B54" s="232" t="s">
        <v>313</v>
      </c>
      <c r="C54" s="233">
        <v>34.1</v>
      </c>
    </row>
    <row r="55" spans="1:3" ht="16.5" thickBot="1" x14ac:dyDescent="0.25">
      <c r="A55" s="227">
        <v>46</v>
      </c>
      <c r="B55" s="230" t="s">
        <v>283</v>
      </c>
      <c r="C55" s="235">
        <f>C58+C56+C57+C59+C60+C61+C62+C63</f>
        <v>706.07752000000005</v>
      </c>
    </row>
    <row r="56" spans="1:3" ht="32.25" thickBot="1" x14ac:dyDescent="0.25">
      <c r="A56" s="227">
        <v>47</v>
      </c>
      <c r="B56" s="232" t="s">
        <v>314</v>
      </c>
      <c r="C56" s="236">
        <v>7</v>
      </c>
    </row>
    <row r="57" spans="1:3" ht="48" thickBot="1" x14ac:dyDescent="0.3">
      <c r="A57" s="227">
        <v>48</v>
      </c>
      <c r="B57" s="255" t="s">
        <v>251</v>
      </c>
      <c r="C57" s="233">
        <v>211.4</v>
      </c>
    </row>
    <row r="58" spans="1:3" ht="16.5" thickBot="1" x14ac:dyDescent="0.25">
      <c r="A58" s="227">
        <v>49</v>
      </c>
      <c r="B58" s="232" t="s">
        <v>315</v>
      </c>
      <c r="C58" s="233">
        <v>135.69999999999999</v>
      </c>
    </row>
    <row r="59" spans="1:3" ht="16.5" thickBot="1" x14ac:dyDescent="0.3">
      <c r="A59" s="227">
        <v>50</v>
      </c>
      <c r="B59" s="240" t="s">
        <v>488</v>
      </c>
      <c r="C59" s="241">
        <v>24.771519999999999</v>
      </c>
    </row>
    <row r="60" spans="1:3" ht="32.25" thickBot="1" x14ac:dyDescent="0.3">
      <c r="A60" s="227">
        <v>51</v>
      </c>
      <c r="B60" s="240" t="s">
        <v>489</v>
      </c>
      <c r="C60" s="241">
        <v>52.802</v>
      </c>
    </row>
    <row r="61" spans="1:3" ht="16.5" thickBot="1" x14ac:dyDescent="0.3">
      <c r="A61" s="227">
        <v>52</v>
      </c>
      <c r="B61" s="240" t="s">
        <v>490</v>
      </c>
      <c r="C61" s="241">
        <v>126.989</v>
      </c>
    </row>
    <row r="62" spans="1:3" ht="32.25" thickBot="1" x14ac:dyDescent="0.3">
      <c r="A62" s="227">
        <v>53</v>
      </c>
      <c r="B62" s="240" t="s">
        <v>506</v>
      </c>
      <c r="C62" s="245">
        <v>92.01</v>
      </c>
    </row>
    <row r="63" spans="1:3" ht="32.25" thickBot="1" x14ac:dyDescent="0.3">
      <c r="A63" s="445">
        <v>54</v>
      </c>
      <c r="B63" s="189" t="s">
        <v>512</v>
      </c>
      <c r="C63" s="446">
        <v>55.405000000000001</v>
      </c>
    </row>
    <row r="64" spans="1:3" ht="16.5" thickBot="1" x14ac:dyDescent="0.3">
      <c r="A64" s="445">
        <v>55</v>
      </c>
      <c r="B64" s="447" t="s">
        <v>527</v>
      </c>
      <c r="C64" s="448">
        <f>C65</f>
        <v>2502.3000000000002</v>
      </c>
    </row>
    <row r="65" spans="1:9" ht="16.5" thickBot="1" x14ac:dyDescent="0.3">
      <c r="A65" s="445">
        <v>56</v>
      </c>
      <c r="B65" s="449" t="s">
        <v>511</v>
      </c>
      <c r="C65" s="446">
        <v>2502.3000000000002</v>
      </c>
    </row>
    <row r="66" spans="1:9" ht="32.25" thickBot="1" x14ac:dyDescent="0.25">
      <c r="A66" s="227">
        <v>57</v>
      </c>
      <c r="B66" s="230" t="s">
        <v>543</v>
      </c>
      <c r="C66" s="229">
        <f>C67+C68</f>
        <v>1735</v>
      </c>
    </row>
    <row r="67" spans="1:9" ht="16.5" thickBot="1" x14ac:dyDescent="0.25">
      <c r="A67" s="227">
        <v>58</v>
      </c>
      <c r="B67" s="232" t="s">
        <v>316</v>
      </c>
      <c r="C67" s="233">
        <v>998</v>
      </c>
      <c r="E67" s="298"/>
    </row>
    <row r="68" spans="1:9" ht="16.5" thickBot="1" x14ac:dyDescent="0.25">
      <c r="A68" s="237">
        <v>59</v>
      </c>
      <c r="B68" s="238" t="s">
        <v>317</v>
      </c>
      <c r="C68" s="239">
        <v>737</v>
      </c>
      <c r="I68" s="279"/>
    </row>
    <row r="69" spans="1:9" ht="16.5" thickBot="1" x14ac:dyDescent="0.3">
      <c r="A69" s="242">
        <v>60</v>
      </c>
      <c r="B69" s="243" t="s">
        <v>318</v>
      </c>
      <c r="C69" s="244">
        <f>C42+C43</f>
        <v>18137.307519999998</v>
      </c>
    </row>
    <row r="70" spans="1:9" ht="15.75" x14ac:dyDescent="0.2">
      <c r="A70" s="263"/>
    </row>
  </sheetData>
  <mergeCells count="7">
    <mergeCell ref="B8:C8"/>
    <mergeCell ref="B5:C5"/>
    <mergeCell ref="A7:C7"/>
    <mergeCell ref="B1:C1"/>
    <mergeCell ref="B2:C2"/>
    <mergeCell ref="B3:C3"/>
    <mergeCell ref="B4:C4"/>
  </mergeCells>
  <phoneticPr fontId="7" type="noConversion"/>
  <printOptions horizontalCentered="1"/>
  <pageMargins left="0.78740157480314965" right="0.78740157480314965" top="1.1811023622047245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9" t="s">
        <v>29</v>
      </c>
    </row>
    <row r="3" spans="1:22" x14ac:dyDescent="0.2">
      <c r="C3" s="548" t="s">
        <v>184</v>
      </c>
      <c r="D3" s="548"/>
      <c r="E3" s="548"/>
      <c r="F3" s="548"/>
      <c r="G3" s="548"/>
      <c r="H3" s="548"/>
      <c r="I3" s="548"/>
      <c r="J3" s="548"/>
      <c r="P3" s="9"/>
      <c r="R3" s="8" t="s">
        <v>185</v>
      </c>
      <c r="S3" s="3"/>
      <c r="T3" s="3"/>
      <c r="U3" s="4"/>
      <c r="V3" s="4"/>
    </row>
    <row r="4" spans="1:22" x14ac:dyDescent="0.2">
      <c r="B4" s="61"/>
      <c r="C4" s="548" t="s">
        <v>83</v>
      </c>
      <c r="D4" s="548"/>
      <c r="E4" s="548"/>
      <c r="F4" s="548"/>
      <c r="G4" s="548"/>
      <c r="H4" s="548"/>
      <c r="I4" s="548"/>
      <c r="P4" s="8"/>
      <c r="Q4" s="3"/>
      <c r="R4" s="9" t="s">
        <v>84</v>
      </c>
    </row>
    <row r="5" spans="1:22" ht="13.5" thickBot="1" x14ac:dyDescent="0.25">
      <c r="P5" s="9"/>
      <c r="T5" s="6" t="s">
        <v>85</v>
      </c>
    </row>
    <row r="6" spans="1:22" x14ac:dyDescent="0.2">
      <c r="A6" s="560"/>
      <c r="B6" s="562" t="s">
        <v>45</v>
      </c>
      <c r="C6" s="565" t="s">
        <v>46</v>
      </c>
      <c r="D6" s="555" t="s">
        <v>47</v>
      </c>
      <c r="E6" s="555"/>
      <c r="F6" s="556"/>
      <c r="G6" s="565" t="s">
        <v>48</v>
      </c>
      <c r="H6" s="555" t="s">
        <v>47</v>
      </c>
      <c r="I6" s="555"/>
      <c r="J6" s="557"/>
      <c r="K6" s="552" t="s">
        <v>186</v>
      </c>
      <c r="L6" s="555" t="s">
        <v>47</v>
      </c>
      <c r="M6" s="555"/>
      <c r="N6" s="556"/>
      <c r="O6" s="552" t="s">
        <v>49</v>
      </c>
      <c r="P6" s="555" t="s">
        <v>47</v>
      </c>
      <c r="Q6" s="555"/>
      <c r="R6" s="556"/>
      <c r="S6" s="552" t="s">
        <v>50</v>
      </c>
      <c r="T6" s="555" t="s">
        <v>47</v>
      </c>
      <c r="U6" s="555"/>
      <c r="V6" s="556"/>
    </row>
    <row r="7" spans="1:22" x14ac:dyDescent="0.2">
      <c r="A7" s="561"/>
      <c r="B7" s="563"/>
      <c r="C7" s="566"/>
      <c r="D7" s="549" t="s">
        <v>51</v>
      </c>
      <c r="E7" s="549"/>
      <c r="F7" s="558" t="s">
        <v>52</v>
      </c>
      <c r="G7" s="566"/>
      <c r="H7" s="549" t="s">
        <v>51</v>
      </c>
      <c r="I7" s="549"/>
      <c r="J7" s="550" t="s">
        <v>52</v>
      </c>
      <c r="K7" s="553"/>
      <c r="L7" s="549" t="s">
        <v>51</v>
      </c>
      <c r="M7" s="549"/>
      <c r="N7" s="558" t="s">
        <v>52</v>
      </c>
      <c r="O7" s="553"/>
      <c r="P7" s="549" t="s">
        <v>51</v>
      </c>
      <c r="Q7" s="549"/>
      <c r="R7" s="558" t="s">
        <v>52</v>
      </c>
      <c r="S7" s="553"/>
      <c r="T7" s="549" t="s">
        <v>51</v>
      </c>
      <c r="U7" s="549"/>
      <c r="V7" s="558" t="s">
        <v>52</v>
      </c>
    </row>
    <row r="8" spans="1:22" ht="48.75" thickBot="1" x14ac:dyDescent="0.25">
      <c r="A8" s="561"/>
      <c r="B8" s="564"/>
      <c r="C8" s="567"/>
      <c r="D8" s="62" t="s">
        <v>46</v>
      </c>
      <c r="E8" s="63" t="s">
        <v>53</v>
      </c>
      <c r="F8" s="559"/>
      <c r="G8" s="567"/>
      <c r="H8" s="62" t="s">
        <v>46</v>
      </c>
      <c r="I8" s="63" t="s">
        <v>53</v>
      </c>
      <c r="J8" s="551"/>
      <c r="K8" s="554"/>
      <c r="L8" s="62" t="s">
        <v>46</v>
      </c>
      <c r="M8" s="63" t="s">
        <v>53</v>
      </c>
      <c r="N8" s="559"/>
      <c r="O8" s="554"/>
      <c r="P8" s="62" t="s">
        <v>46</v>
      </c>
      <c r="Q8" s="63" t="s">
        <v>53</v>
      </c>
      <c r="R8" s="559"/>
      <c r="S8" s="554"/>
      <c r="T8" s="62" t="s">
        <v>46</v>
      </c>
      <c r="U8" s="63" t="s">
        <v>53</v>
      </c>
      <c r="V8" s="559"/>
    </row>
    <row r="9" spans="1:22" ht="30.75" thickBot="1" x14ac:dyDescent="0.3">
      <c r="A9" s="64">
        <v>1</v>
      </c>
      <c r="B9" s="65" t="s">
        <v>86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6">
        <f>G13+G17+G18+G20+G25+G28+G31+SUM(G33:G43)+G23+G10</f>
        <v>0</v>
      </c>
      <c r="H9" s="67">
        <f>H13+H17+H18+H20+H25+H28+H31+SUM(H33:H43)+H23+H10</f>
        <v>0</v>
      </c>
      <c r="I9" s="67">
        <f>I13+I17+I18+I20+I25+I28+I31+SUM(I33:I43)+I23+I10</f>
        <v>0</v>
      </c>
      <c r="J9" s="68">
        <f>J13+J17+J18+J20+J25+J28+J31+SUM(J33:J43)+J23+J10</f>
        <v>0</v>
      </c>
      <c r="K9" s="67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6"/>
      <c r="P9" s="53"/>
      <c r="Q9" s="53"/>
      <c r="R9" s="58"/>
      <c r="S9" s="66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">
      <c r="A10" s="69">
        <v>2</v>
      </c>
      <c r="B10" s="70" t="s">
        <v>54</v>
      </c>
      <c r="C10" s="71">
        <f t="shared" si="0"/>
        <v>0</v>
      </c>
      <c r="D10" s="71">
        <f>H10+L10+P10+T10</f>
        <v>0</v>
      </c>
      <c r="E10" s="71">
        <f>I10+M10+Q10+U10</f>
        <v>0</v>
      </c>
      <c r="F10" s="72"/>
      <c r="G10" s="73">
        <f>G11+G12</f>
        <v>0</v>
      </c>
      <c r="H10" s="74">
        <f>H11+H12</f>
        <v>0</v>
      </c>
      <c r="I10" s="74">
        <f>I11+I12</f>
        <v>0</v>
      </c>
      <c r="J10" s="75"/>
      <c r="K10" s="71"/>
      <c r="L10" s="76"/>
      <c r="M10" s="76"/>
      <c r="N10" s="77"/>
      <c r="O10" s="78"/>
      <c r="P10" s="76"/>
      <c r="Q10" s="76"/>
      <c r="R10" s="79"/>
      <c r="S10" s="78"/>
      <c r="T10" s="76"/>
      <c r="U10" s="76"/>
      <c r="V10" s="79"/>
    </row>
    <row r="11" spans="1:22" x14ac:dyDescent="0.2">
      <c r="A11" s="69">
        <v>3</v>
      </c>
      <c r="B11" s="10" t="s">
        <v>55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9"/>
      <c r="K11" s="80"/>
      <c r="L11" s="76"/>
      <c r="M11" s="76"/>
      <c r="N11" s="80"/>
      <c r="O11" s="81"/>
      <c r="P11" s="76"/>
      <c r="Q11" s="76"/>
      <c r="R11" s="82"/>
      <c r="S11" s="81"/>
      <c r="T11" s="76"/>
      <c r="U11" s="76"/>
      <c r="V11" s="82"/>
    </row>
    <row r="12" spans="1:22" x14ac:dyDescent="0.2">
      <c r="A12" s="69">
        <v>4</v>
      </c>
      <c r="B12" s="15" t="s">
        <v>56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9"/>
      <c r="K12" s="80"/>
      <c r="L12" s="76"/>
      <c r="M12" s="76"/>
      <c r="N12" s="80"/>
      <c r="O12" s="81"/>
      <c r="P12" s="76"/>
      <c r="Q12" s="76"/>
      <c r="R12" s="82"/>
      <c r="S12" s="81"/>
      <c r="T12" s="76"/>
      <c r="U12" s="76"/>
      <c r="V12" s="82"/>
    </row>
    <row r="13" spans="1:22" x14ac:dyDescent="0.2">
      <c r="A13" s="69">
        <v>5</v>
      </c>
      <c r="B13" s="83" t="s">
        <v>87</v>
      </c>
      <c r="C13" s="71">
        <f t="shared" si="0"/>
        <v>0</v>
      </c>
      <c r="D13" s="76">
        <f t="shared" ref="D13:J13" si="1">SUM(D14:D16)</f>
        <v>0</v>
      </c>
      <c r="E13" s="76">
        <f t="shared" si="1"/>
        <v>0</v>
      </c>
      <c r="F13" s="77">
        <f t="shared" si="1"/>
        <v>0</v>
      </c>
      <c r="G13" s="78">
        <f t="shared" si="1"/>
        <v>0</v>
      </c>
      <c r="H13" s="76">
        <f t="shared" si="1"/>
        <v>0</v>
      </c>
      <c r="I13" s="76">
        <f t="shared" si="1"/>
        <v>0</v>
      </c>
      <c r="J13" s="79">
        <f t="shared" si="1"/>
        <v>0</v>
      </c>
      <c r="K13" s="80">
        <f>K14+K15+K16</f>
        <v>0</v>
      </c>
      <c r="L13" s="20">
        <f>L14+L15+L16</f>
        <v>0</v>
      </c>
      <c r="M13" s="20">
        <f>M14+M15+M16</f>
        <v>0</v>
      </c>
      <c r="N13" s="80"/>
      <c r="O13" s="81"/>
      <c r="P13" s="76"/>
      <c r="Q13" s="76"/>
      <c r="R13" s="82"/>
      <c r="S13" s="81"/>
      <c r="T13" s="76"/>
      <c r="U13" s="76"/>
      <c r="V13" s="82"/>
    </row>
    <row r="14" spans="1:22" x14ac:dyDescent="0.2">
      <c r="A14" s="84">
        <f>+A13+1</f>
        <v>6</v>
      </c>
      <c r="B14" s="33" t="s">
        <v>88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5"/>
      <c r="J14" s="86"/>
      <c r="K14" s="11">
        <f>L14+N14</f>
        <v>0</v>
      </c>
      <c r="L14" s="87"/>
      <c r="M14" s="85"/>
      <c r="N14" s="88"/>
      <c r="O14" s="89"/>
      <c r="P14" s="87"/>
      <c r="Q14" s="87"/>
      <c r="R14" s="86"/>
      <c r="S14" s="13"/>
      <c r="T14" s="87"/>
      <c r="U14" s="87"/>
      <c r="V14" s="86"/>
    </row>
    <row r="15" spans="1:22" x14ac:dyDescent="0.2">
      <c r="A15" s="84">
        <v>7</v>
      </c>
      <c r="B15" s="33" t="s">
        <v>89</v>
      </c>
      <c r="C15" s="11">
        <f t="shared" si="0"/>
        <v>0</v>
      </c>
      <c r="D15" s="87">
        <f t="shared" si="0"/>
        <v>0</v>
      </c>
      <c r="E15" s="87"/>
      <c r="F15" s="77"/>
      <c r="G15" s="13">
        <f t="shared" si="2"/>
        <v>0</v>
      </c>
      <c r="H15" s="87"/>
      <c r="I15" s="87"/>
      <c r="J15" s="86"/>
      <c r="K15" s="19"/>
      <c r="L15" s="87"/>
      <c r="M15" s="87"/>
      <c r="N15" s="88"/>
      <c r="O15" s="89"/>
      <c r="P15" s="87"/>
      <c r="Q15" s="87"/>
      <c r="R15" s="86"/>
      <c r="S15" s="89"/>
      <c r="T15" s="87"/>
      <c r="U15" s="87"/>
      <c r="V15" s="86"/>
    </row>
    <row r="16" spans="1:22" x14ac:dyDescent="0.2">
      <c r="A16" s="84">
        <f>+A15+1</f>
        <v>8</v>
      </c>
      <c r="B16" s="33" t="s">
        <v>90</v>
      </c>
      <c r="C16" s="11">
        <f t="shared" si="0"/>
        <v>0</v>
      </c>
      <c r="D16" s="87">
        <f t="shared" si="0"/>
        <v>0</v>
      </c>
      <c r="E16" s="87"/>
      <c r="F16" s="77"/>
      <c r="G16" s="13">
        <f t="shared" si="2"/>
        <v>0</v>
      </c>
      <c r="H16" s="87"/>
      <c r="I16" s="87"/>
      <c r="J16" s="86"/>
      <c r="K16" s="19"/>
      <c r="L16" s="87"/>
      <c r="M16" s="87"/>
      <c r="N16" s="88"/>
      <c r="O16" s="89"/>
      <c r="P16" s="87"/>
      <c r="Q16" s="87"/>
      <c r="R16" s="86"/>
      <c r="S16" s="89"/>
      <c r="T16" s="87"/>
      <c r="U16" s="87"/>
      <c r="V16" s="86"/>
    </row>
    <row r="17" spans="1:22" x14ac:dyDescent="0.2">
      <c r="A17" s="84">
        <v>9</v>
      </c>
      <c r="B17" s="18" t="s">
        <v>91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8"/>
      <c r="G17" s="22">
        <f t="shared" si="2"/>
        <v>0</v>
      </c>
      <c r="H17" s="20"/>
      <c r="I17" s="20"/>
      <c r="J17" s="86"/>
      <c r="K17" s="19"/>
      <c r="L17" s="87"/>
      <c r="M17" s="87"/>
      <c r="N17" s="88"/>
      <c r="O17" s="89"/>
      <c r="P17" s="87"/>
      <c r="Q17" s="87"/>
      <c r="R17" s="86"/>
      <c r="S17" s="89"/>
      <c r="T17" s="87"/>
      <c r="U17" s="87"/>
      <c r="V17" s="86"/>
    </row>
    <row r="18" spans="1:22" x14ac:dyDescent="0.2">
      <c r="A18" s="84">
        <v>10</v>
      </c>
      <c r="B18" s="18" t="s">
        <v>92</v>
      </c>
      <c r="C18" s="19">
        <f t="shared" si="0"/>
        <v>0</v>
      </c>
      <c r="D18" s="20">
        <f t="shared" si="0"/>
        <v>0</v>
      </c>
      <c r="E18" s="20"/>
      <c r="F18" s="88"/>
      <c r="G18" s="22"/>
      <c r="H18" s="90"/>
      <c r="I18" s="20"/>
      <c r="J18" s="91"/>
      <c r="K18" s="90">
        <f>K19</f>
        <v>0</v>
      </c>
      <c r="L18" s="20">
        <f>L19</f>
        <v>0</v>
      </c>
      <c r="M18" s="87"/>
      <c r="N18" s="88"/>
      <c r="O18" s="89"/>
      <c r="P18" s="87"/>
      <c r="Q18" s="87"/>
      <c r="R18" s="86"/>
      <c r="S18" s="89"/>
      <c r="T18" s="87"/>
      <c r="U18" s="87"/>
      <c r="V18" s="86"/>
    </row>
    <row r="19" spans="1:22" x14ac:dyDescent="0.2">
      <c r="A19" s="84">
        <v>11</v>
      </c>
      <c r="B19" s="33" t="s">
        <v>93</v>
      </c>
      <c r="C19" s="11">
        <f t="shared" si="0"/>
        <v>0</v>
      </c>
      <c r="D19" s="16">
        <f t="shared" si="0"/>
        <v>0</v>
      </c>
      <c r="E19" s="20"/>
      <c r="F19" s="88"/>
      <c r="G19" s="13"/>
      <c r="H19" s="30"/>
      <c r="I19" s="20"/>
      <c r="J19" s="91"/>
      <c r="K19" s="30">
        <f>L19+M19+N19</f>
        <v>0</v>
      </c>
      <c r="L19" s="87"/>
      <c r="M19" s="87"/>
      <c r="N19" s="88"/>
      <c r="O19" s="89"/>
      <c r="P19" s="87"/>
      <c r="Q19" s="87"/>
      <c r="R19" s="86"/>
      <c r="S19" s="89"/>
      <c r="T19" s="87"/>
      <c r="U19" s="87"/>
      <c r="V19" s="86"/>
    </row>
    <row r="20" spans="1:22" x14ac:dyDescent="0.2">
      <c r="A20" s="84">
        <v>12</v>
      </c>
      <c r="B20" s="18" t="s">
        <v>40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90"/>
      <c r="L20" s="20"/>
      <c r="M20" s="20"/>
      <c r="N20" s="90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">
      <c r="A21" s="84">
        <v>13</v>
      </c>
      <c r="B21" s="33" t="s">
        <v>94</v>
      </c>
      <c r="C21" s="11">
        <f t="shared" si="0"/>
        <v>0</v>
      </c>
      <c r="D21" s="87">
        <f t="shared" si="0"/>
        <v>0</v>
      </c>
      <c r="E21" s="87"/>
      <c r="F21" s="88"/>
      <c r="G21" s="13">
        <f t="shared" si="2"/>
        <v>0</v>
      </c>
      <c r="H21" s="87"/>
      <c r="I21" s="87"/>
      <c r="J21" s="86"/>
      <c r="K21" s="19"/>
      <c r="L21" s="88"/>
      <c r="M21" s="87"/>
      <c r="N21" s="88"/>
      <c r="O21" s="89"/>
      <c r="P21" s="87"/>
      <c r="Q21" s="87"/>
      <c r="R21" s="86"/>
      <c r="S21" s="89"/>
      <c r="T21" s="87"/>
      <c r="U21" s="87"/>
      <c r="V21" s="86"/>
    </row>
    <row r="22" spans="1:22" ht="15.75" x14ac:dyDescent="0.25">
      <c r="A22" s="84">
        <v>14</v>
      </c>
      <c r="B22" s="33" t="s">
        <v>95</v>
      </c>
      <c r="C22" s="11">
        <f t="shared" si="0"/>
        <v>0</v>
      </c>
      <c r="D22" s="87">
        <f t="shared" si="0"/>
        <v>0</v>
      </c>
      <c r="E22" s="87"/>
      <c r="F22" s="88"/>
      <c r="G22" s="92"/>
      <c r="H22" s="87"/>
      <c r="I22" s="87"/>
      <c r="J22" s="86"/>
      <c r="K22" s="93"/>
      <c r="L22" s="88"/>
      <c r="M22" s="87"/>
      <c r="N22" s="88"/>
      <c r="O22" s="89"/>
      <c r="P22" s="87"/>
      <c r="Q22" s="87"/>
      <c r="R22" s="86"/>
      <c r="S22" s="13">
        <f>T22+V22</f>
        <v>0</v>
      </c>
      <c r="T22" s="87"/>
      <c r="U22" s="87"/>
      <c r="V22" s="86"/>
    </row>
    <row r="23" spans="1:22" x14ac:dyDescent="0.2">
      <c r="A23" s="84">
        <v>15</v>
      </c>
      <c r="B23" s="18" t="s">
        <v>96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1"/>
      <c r="K23" s="94"/>
      <c r="L23" s="88"/>
      <c r="M23" s="87"/>
      <c r="N23" s="88"/>
      <c r="O23" s="89"/>
      <c r="P23" s="87"/>
      <c r="Q23" s="87"/>
      <c r="R23" s="86"/>
      <c r="S23" s="89"/>
      <c r="T23" s="87"/>
      <c r="U23" s="87"/>
      <c r="V23" s="86"/>
    </row>
    <row r="24" spans="1:22" x14ac:dyDescent="0.2">
      <c r="A24" s="84">
        <v>16</v>
      </c>
      <c r="B24" s="33" t="s">
        <v>97</v>
      </c>
      <c r="C24" s="11">
        <f t="shared" si="0"/>
        <v>0</v>
      </c>
      <c r="D24" s="87">
        <f t="shared" si="0"/>
        <v>0</v>
      </c>
      <c r="E24" s="87">
        <f t="shared" si="0"/>
        <v>0</v>
      </c>
      <c r="F24" s="88"/>
      <c r="G24" s="13">
        <f t="shared" si="2"/>
        <v>0</v>
      </c>
      <c r="H24" s="87"/>
      <c r="I24" s="87"/>
      <c r="J24" s="91"/>
      <c r="K24" s="94"/>
      <c r="L24" s="88"/>
      <c r="M24" s="87"/>
      <c r="N24" s="88"/>
      <c r="O24" s="89"/>
      <c r="P24" s="87"/>
      <c r="Q24" s="87"/>
      <c r="R24" s="86"/>
      <c r="S24" s="89"/>
      <c r="T24" s="87"/>
      <c r="U24" s="87"/>
      <c r="V24" s="86"/>
    </row>
    <row r="25" spans="1:22" x14ac:dyDescent="0.2">
      <c r="A25" s="84">
        <v>17</v>
      </c>
      <c r="B25" s="18" t="s">
        <v>98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4"/>
      <c r="L25" s="87"/>
      <c r="M25" s="87"/>
      <c r="N25" s="88"/>
      <c r="O25" s="89"/>
      <c r="P25" s="87"/>
      <c r="Q25" s="87"/>
      <c r="R25" s="86"/>
      <c r="S25" s="89"/>
      <c r="T25" s="87"/>
      <c r="U25" s="87"/>
      <c r="V25" s="86"/>
    </row>
    <row r="26" spans="1:22" ht="24" x14ac:dyDescent="0.2">
      <c r="A26" s="84">
        <v>18</v>
      </c>
      <c r="B26" s="95" t="s">
        <v>99</v>
      </c>
      <c r="C26" s="11">
        <f t="shared" ref="C26:E54" si="3">G26+K26+O26+S26</f>
        <v>0</v>
      </c>
      <c r="D26" s="87">
        <f t="shared" si="3"/>
        <v>0</v>
      </c>
      <c r="E26" s="87"/>
      <c r="F26" s="88"/>
      <c r="G26" s="96">
        <f>H26+J26</f>
        <v>0</v>
      </c>
      <c r="H26" s="87"/>
      <c r="I26" s="87"/>
      <c r="J26" s="91"/>
      <c r="K26" s="94"/>
      <c r="L26" s="87"/>
      <c r="M26" s="87"/>
      <c r="N26" s="88"/>
      <c r="O26" s="89"/>
      <c r="P26" s="87"/>
      <c r="Q26" s="87"/>
      <c r="R26" s="86"/>
      <c r="S26" s="89"/>
      <c r="T26" s="87"/>
      <c r="U26" s="87"/>
      <c r="V26" s="86"/>
    </row>
    <row r="27" spans="1:22" ht="25.5" x14ac:dyDescent="0.2">
      <c r="A27" s="84">
        <v>19</v>
      </c>
      <c r="B27" s="97" t="s">
        <v>100</v>
      </c>
      <c r="C27" s="11">
        <f t="shared" si="3"/>
        <v>0</v>
      </c>
      <c r="D27" s="87">
        <f t="shared" si="3"/>
        <v>0</v>
      </c>
      <c r="E27" s="87"/>
      <c r="F27" s="88"/>
      <c r="G27" s="96">
        <f>H27+J27</f>
        <v>0</v>
      </c>
      <c r="H27" s="87"/>
      <c r="I27" s="87"/>
      <c r="J27" s="91"/>
      <c r="K27" s="94"/>
      <c r="L27" s="87"/>
      <c r="M27" s="87"/>
      <c r="N27" s="88"/>
      <c r="O27" s="89"/>
      <c r="P27" s="87"/>
      <c r="Q27" s="87"/>
      <c r="R27" s="86"/>
      <c r="S27" s="89"/>
      <c r="T27" s="87"/>
      <c r="U27" s="87"/>
      <c r="V27" s="86"/>
    </row>
    <row r="28" spans="1:22" x14ac:dyDescent="0.2">
      <c r="A28" s="84">
        <f>+A27+1</f>
        <v>20</v>
      </c>
      <c r="B28" s="18" t="s">
        <v>101</v>
      </c>
      <c r="C28" s="19">
        <f t="shared" si="3"/>
        <v>0</v>
      </c>
      <c r="D28" s="20">
        <f t="shared" si="3"/>
        <v>0</v>
      </c>
      <c r="E28" s="87"/>
      <c r="F28" s="88"/>
      <c r="G28" s="28">
        <f>G29+G30</f>
        <v>0</v>
      </c>
      <c r="H28" s="20">
        <f>H29+H30</f>
        <v>0</v>
      </c>
      <c r="I28" s="87"/>
      <c r="J28" s="91"/>
      <c r="K28" s="94"/>
      <c r="L28" s="87"/>
      <c r="M28" s="87"/>
      <c r="N28" s="88"/>
      <c r="O28" s="89"/>
      <c r="P28" s="87"/>
      <c r="Q28" s="87"/>
      <c r="R28" s="86"/>
      <c r="S28" s="89"/>
      <c r="T28" s="87"/>
      <c r="U28" s="87"/>
      <c r="V28" s="86"/>
    </row>
    <row r="29" spans="1:22" x14ac:dyDescent="0.2">
      <c r="A29" s="84">
        <f>+A28+1</f>
        <v>21</v>
      </c>
      <c r="B29" s="98" t="s">
        <v>102</v>
      </c>
      <c r="C29" s="11">
        <f t="shared" si="3"/>
        <v>0</v>
      </c>
      <c r="D29" s="87">
        <f t="shared" si="3"/>
        <v>0</v>
      </c>
      <c r="E29" s="87"/>
      <c r="F29" s="88"/>
      <c r="G29" s="96">
        <f>H29+J29</f>
        <v>0</v>
      </c>
      <c r="H29" s="87"/>
      <c r="I29" s="87"/>
      <c r="J29" s="91"/>
      <c r="K29" s="94"/>
      <c r="L29" s="87"/>
      <c r="M29" s="87"/>
      <c r="N29" s="88"/>
      <c r="O29" s="89"/>
      <c r="P29" s="87"/>
      <c r="Q29" s="87"/>
      <c r="R29" s="86"/>
      <c r="S29" s="89"/>
      <c r="T29" s="87"/>
      <c r="U29" s="87"/>
      <c r="V29" s="86"/>
    </row>
    <row r="30" spans="1:22" x14ac:dyDescent="0.2">
      <c r="A30" s="84">
        <f>+A29+1</f>
        <v>22</v>
      </c>
      <c r="B30" s="33" t="s">
        <v>103</v>
      </c>
      <c r="C30" s="11">
        <f t="shared" si="3"/>
        <v>0</v>
      </c>
      <c r="D30" s="87">
        <f t="shared" si="3"/>
        <v>0</v>
      </c>
      <c r="E30" s="87"/>
      <c r="F30" s="88"/>
      <c r="G30" s="96">
        <f>H30+J30</f>
        <v>0</v>
      </c>
      <c r="H30" s="87"/>
      <c r="I30" s="87"/>
      <c r="J30" s="91"/>
      <c r="K30" s="94"/>
      <c r="L30" s="87"/>
      <c r="M30" s="87"/>
      <c r="N30" s="88"/>
      <c r="O30" s="89"/>
      <c r="P30" s="87"/>
      <c r="Q30" s="87"/>
      <c r="R30" s="86"/>
      <c r="S30" s="89"/>
      <c r="T30" s="87"/>
      <c r="U30" s="87"/>
      <c r="V30" s="86"/>
    </row>
    <row r="31" spans="1:22" x14ac:dyDescent="0.2">
      <c r="A31" s="84">
        <f>+A30+1</f>
        <v>23</v>
      </c>
      <c r="B31" s="18" t="s">
        <v>104</v>
      </c>
      <c r="C31" s="19">
        <f t="shared" si="3"/>
        <v>0</v>
      </c>
      <c r="D31" s="20">
        <f t="shared" si="3"/>
        <v>0</v>
      </c>
      <c r="E31" s="87"/>
      <c r="F31" s="88"/>
      <c r="G31" s="28">
        <f>H31</f>
        <v>0</v>
      </c>
      <c r="H31" s="20">
        <f>H32</f>
        <v>0</v>
      </c>
      <c r="I31" s="87"/>
      <c r="J31" s="91"/>
      <c r="K31" s="94"/>
      <c r="L31" s="87"/>
      <c r="M31" s="87"/>
      <c r="N31" s="88"/>
      <c r="O31" s="89"/>
      <c r="P31" s="87"/>
      <c r="Q31" s="87"/>
      <c r="R31" s="86"/>
      <c r="S31" s="89"/>
      <c r="T31" s="87"/>
      <c r="U31" s="87"/>
      <c r="V31" s="86"/>
    </row>
    <row r="32" spans="1:22" x14ac:dyDescent="0.2">
      <c r="A32" s="84">
        <f>+A31+1</f>
        <v>24</v>
      </c>
      <c r="B32" s="33" t="s">
        <v>105</v>
      </c>
      <c r="C32" s="11">
        <f t="shared" si="3"/>
        <v>0</v>
      </c>
      <c r="D32" s="87">
        <f t="shared" si="3"/>
        <v>0</v>
      </c>
      <c r="E32" s="87"/>
      <c r="F32" s="88"/>
      <c r="G32" s="89">
        <f t="shared" ref="G32:G43" si="4">H32+J32</f>
        <v>0</v>
      </c>
      <c r="H32" s="87"/>
      <c r="I32" s="87"/>
      <c r="J32" s="86"/>
      <c r="K32" s="93"/>
      <c r="L32" s="87"/>
      <c r="M32" s="87"/>
      <c r="N32" s="88"/>
      <c r="O32" s="89"/>
      <c r="P32" s="87"/>
      <c r="Q32" s="87"/>
      <c r="R32" s="86"/>
      <c r="S32" s="89"/>
      <c r="T32" s="87"/>
      <c r="U32" s="87"/>
      <c r="V32" s="86"/>
    </row>
    <row r="33" spans="1:22" x14ac:dyDescent="0.2">
      <c r="A33" s="84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">
      <c r="A34" s="84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">
      <c r="A35" s="84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">
      <c r="A36" s="84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">
      <c r="A37" s="84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">
      <c r="A38" s="84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">
      <c r="A39" s="84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">
      <c r="A40" s="84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">
      <c r="A41" s="84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">
      <c r="A42" s="84">
        <f t="shared" si="7"/>
        <v>34</v>
      </c>
      <c r="B42" s="18" t="s">
        <v>32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5" thickBot="1" x14ac:dyDescent="0.25">
      <c r="A43" s="99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30.75" thickBot="1" x14ac:dyDescent="0.3">
      <c r="A44" s="64">
        <v>36</v>
      </c>
      <c r="B44" s="65" t="s">
        <v>106</v>
      </c>
      <c r="C44" s="66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7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100"/>
      <c r="O44" s="101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">
      <c r="A45" s="69">
        <f>+A44+1</f>
        <v>37</v>
      </c>
      <c r="B45" s="83" t="s">
        <v>107</v>
      </c>
      <c r="C45" s="78">
        <f t="shared" si="3"/>
        <v>287.67100000000005</v>
      </c>
      <c r="D45" s="76">
        <f t="shared" si="3"/>
        <v>287.67100000000005</v>
      </c>
      <c r="E45" s="76">
        <f t="shared" si="3"/>
        <v>134.84699999999998</v>
      </c>
      <c r="F45" s="102"/>
      <c r="G45" s="103">
        <f>H45+J45</f>
        <v>169.44400000000002</v>
      </c>
      <c r="H45" s="104">
        <f>SUM(H46:H54)</f>
        <v>169.44400000000002</v>
      </c>
      <c r="I45" s="104">
        <f>SUM(I46:I53)</f>
        <v>123.249</v>
      </c>
      <c r="J45" s="105"/>
      <c r="K45" s="78">
        <f>+L45</f>
        <v>103.062</v>
      </c>
      <c r="L45" s="76">
        <f>SUM(L46:L54)</f>
        <v>103.062</v>
      </c>
      <c r="M45" s="76"/>
      <c r="N45" s="106"/>
      <c r="O45" s="103">
        <f>P45+R45</f>
        <v>15.164999999999999</v>
      </c>
      <c r="P45" s="104">
        <f>SUM(P46:P53)</f>
        <v>15.164999999999999</v>
      </c>
      <c r="Q45" s="107">
        <f>SUM(Q46:Q53)</f>
        <v>11.597999999999999</v>
      </c>
      <c r="R45" s="108"/>
      <c r="S45" s="109"/>
      <c r="T45" s="110"/>
      <c r="U45" s="110"/>
      <c r="V45" s="106"/>
    </row>
    <row r="46" spans="1:22" x14ac:dyDescent="0.2">
      <c r="A46" s="84">
        <v>38</v>
      </c>
      <c r="B46" s="33" t="s">
        <v>108</v>
      </c>
      <c r="C46" s="13">
        <f>D46+F46</f>
        <v>9</v>
      </c>
      <c r="D46" s="87">
        <f>G46+K46+O46+S46</f>
        <v>9</v>
      </c>
      <c r="E46" s="87">
        <f>I46+M46+Q46+U46</f>
        <v>6.8979999999999997</v>
      </c>
      <c r="F46" s="88"/>
      <c r="G46" s="89"/>
      <c r="H46" s="87"/>
      <c r="I46" s="87"/>
      <c r="J46" s="91"/>
      <c r="K46" s="89"/>
      <c r="L46" s="87"/>
      <c r="M46" s="87"/>
      <c r="N46" s="29"/>
      <c r="O46" s="13">
        <f>P46+R46</f>
        <v>9</v>
      </c>
      <c r="P46" s="87">
        <v>9</v>
      </c>
      <c r="Q46" s="87">
        <v>6.8979999999999997</v>
      </c>
      <c r="R46" s="91"/>
      <c r="S46" s="93"/>
      <c r="T46" s="87"/>
      <c r="U46" s="87"/>
      <c r="V46" s="111"/>
    </row>
    <row r="47" spans="1:22" x14ac:dyDescent="0.2">
      <c r="A47" s="84">
        <v>39</v>
      </c>
      <c r="B47" s="33" t="s">
        <v>109</v>
      </c>
      <c r="C47" s="13">
        <f t="shared" si="3"/>
        <v>103.062</v>
      </c>
      <c r="D47" s="87">
        <f t="shared" si="3"/>
        <v>103.062</v>
      </c>
      <c r="E47" s="87"/>
      <c r="F47" s="88"/>
      <c r="G47" s="89"/>
      <c r="H47" s="87"/>
      <c r="I47" s="87"/>
      <c r="J47" s="86"/>
      <c r="K47" s="13">
        <f>+L47</f>
        <v>103.062</v>
      </c>
      <c r="L47" s="87">
        <v>103.062</v>
      </c>
      <c r="M47" s="87"/>
      <c r="N47" s="86"/>
      <c r="O47" s="13"/>
      <c r="P47" s="87"/>
      <c r="Q47" s="87"/>
      <c r="R47" s="86"/>
      <c r="S47" s="93"/>
      <c r="T47" s="87"/>
      <c r="U47" s="87"/>
      <c r="V47" s="86"/>
    </row>
    <row r="48" spans="1:22" x14ac:dyDescent="0.2">
      <c r="A48" s="84">
        <v>40</v>
      </c>
      <c r="B48" s="33" t="s">
        <v>110</v>
      </c>
      <c r="C48" s="13">
        <f t="shared" si="3"/>
        <v>0</v>
      </c>
      <c r="D48" s="87">
        <f t="shared" si="3"/>
        <v>0</v>
      </c>
      <c r="E48" s="87"/>
      <c r="F48" s="88"/>
      <c r="G48" s="89">
        <f t="shared" ref="G48:G54" si="8">H48+J48</f>
        <v>0</v>
      </c>
      <c r="H48" s="87"/>
      <c r="I48" s="87"/>
      <c r="J48" s="86"/>
      <c r="K48" s="22"/>
      <c r="L48" s="87"/>
      <c r="M48" s="87"/>
      <c r="N48" s="86"/>
      <c r="O48" s="13"/>
      <c r="P48" s="87"/>
      <c r="Q48" s="87"/>
      <c r="R48" s="86"/>
      <c r="S48" s="93"/>
      <c r="T48" s="87"/>
      <c r="U48" s="87"/>
      <c r="V48" s="86"/>
    </row>
    <row r="49" spans="1:22" x14ac:dyDescent="0.2">
      <c r="A49" s="84">
        <v>41</v>
      </c>
      <c r="B49" s="32" t="s">
        <v>111</v>
      </c>
      <c r="C49" s="13">
        <f t="shared" si="3"/>
        <v>0</v>
      </c>
      <c r="D49" s="87">
        <f t="shared" si="3"/>
        <v>0</v>
      </c>
      <c r="E49" s="87"/>
      <c r="F49" s="88"/>
      <c r="G49" s="89">
        <f t="shared" si="8"/>
        <v>0</v>
      </c>
      <c r="H49" s="87"/>
      <c r="I49" s="87"/>
      <c r="J49" s="86"/>
      <c r="K49" s="89"/>
      <c r="L49" s="87"/>
      <c r="M49" s="87"/>
      <c r="N49" s="86"/>
      <c r="O49" s="13"/>
      <c r="P49" s="87"/>
      <c r="Q49" s="87"/>
      <c r="R49" s="86"/>
      <c r="S49" s="93"/>
      <c r="T49" s="87"/>
      <c r="U49" s="87"/>
      <c r="V49" s="86"/>
    </row>
    <row r="50" spans="1:22" x14ac:dyDescent="0.2">
      <c r="A50" s="84">
        <f>+A49+1</f>
        <v>42</v>
      </c>
      <c r="B50" s="112" t="s">
        <v>112</v>
      </c>
      <c r="C50" s="13">
        <f t="shared" si="3"/>
        <v>0</v>
      </c>
      <c r="D50" s="87">
        <f t="shared" si="3"/>
        <v>0</v>
      </c>
      <c r="E50" s="87"/>
      <c r="F50" s="88"/>
      <c r="G50" s="89">
        <f t="shared" si="8"/>
        <v>0</v>
      </c>
      <c r="H50" s="87"/>
      <c r="I50" s="87"/>
      <c r="J50" s="86"/>
      <c r="K50" s="89"/>
      <c r="L50" s="87"/>
      <c r="M50" s="87"/>
      <c r="N50" s="86"/>
      <c r="O50" s="22"/>
      <c r="P50" s="87"/>
      <c r="Q50" s="87"/>
      <c r="R50" s="86"/>
      <c r="S50" s="93"/>
      <c r="T50" s="87"/>
      <c r="U50" s="87"/>
      <c r="V50" s="86"/>
    </row>
    <row r="51" spans="1:22" x14ac:dyDescent="0.2">
      <c r="A51" s="84">
        <v>43</v>
      </c>
      <c r="B51" s="33" t="s">
        <v>113</v>
      </c>
      <c r="C51" s="13">
        <f t="shared" si="3"/>
        <v>0</v>
      </c>
      <c r="D51" s="87">
        <f t="shared" si="3"/>
        <v>0</v>
      </c>
      <c r="E51" s="87"/>
      <c r="F51" s="88"/>
      <c r="G51" s="89">
        <f t="shared" si="8"/>
        <v>0</v>
      </c>
      <c r="H51" s="87"/>
      <c r="I51" s="87"/>
      <c r="J51" s="86"/>
      <c r="K51" s="89"/>
      <c r="L51" s="87"/>
      <c r="M51" s="87"/>
      <c r="N51" s="86"/>
      <c r="O51" s="22"/>
      <c r="P51" s="87"/>
      <c r="Q51" s="87"/>
      <c r="R51" s="86"/>
      <c r="S51" s="93"/>
      <c r="T51" s="87"/>
      <c r="U51" s="87"/>
      <c r="V51" s="86"/>
    </row>
    <row r="52" spans="1:22" x14ac:dyDescent="0.2">
      <c r="A52" s="84">
        <v>44</v>
      </c>
      <c r="B52" s="33" t="s">
        <v>114</v>
      </c>
      <c r="C52" s="13">
        <f t="shared" si="3"/>
        <v>155.13</v>
      </c>
      <c r="D52" s="87">
        <f t="shared" si="3"/>
        <v>155.13</v>
      </c>
      <c r="E52" s="16">
        <f>I52+M52+Q52+U52</f>
        <v>114.852</v>
      </c>
      <c r="F52" s="21"/>
      <c r="G52" s="89">
        <f t="shared" si="8"/>
        <v>148.965</v>
      </c>
      <c r="H52" s="87">
        <v>148.965</v>
      </c>
      <c r="I52" s="87">
        <v>110.152</v>
      </c>
      <c r="J52" s="86"/>
      <c r="K52" s="89"/>
      <c r="L52" s="87"/>
      <c r="M52" s="87"/>
      <c r="N52" s="86"/>
      <c r="O52" s="13">
        <f>P52+R52</f>
        <v>6.165</v>
      </c>
      <c r="P52" s="87">
        <v>6.165</v>
      </c>
      <c r="Q52" s="87">
        <v>4.7</v>
      </c>
      <c r="R52" s="86"/>
      <c r="S52" s="93"/>
      <c r="T52" s="87"/>
      <c r="U52" s="87"/>
      <c r="V52" s="86"/>
    </row>
    <row r="53" spans="1:22" x14ac:dyDescent="0.2">
      <c r="A53" s="84">
        <v>45</v>
      </c>
      <c r="B53" s="33" t="s">
        <v>115</v>
      </c>
      <c r="C53" s="13">
        <f t="shared" si="3"/>
        <v>20.478999999999999</v>
      </c>
      <c r="D53" s="87">
        <f t="shared" si="3"/>
        <v>20.478999999999999</v>
      </c>
      <c r="E53" s="16">
        <f>I53+M53+Q53+U53</f>
        <v>13.097</v>
      </c>
      <c r="F53" s="21"/>
      <c r="G53" s="89">
        <f t="shared" si="8"/>
        <v>20.478999999999999</v>
      </c>
      <c r="H53" s="87">
        <v>20.478999999999999</v>
      </c>
      <c r="I53" s="87">
        <v>13.097</v>
      </c>
      <c r="J53" s="86"/>
      <c r="K53" s="89"/>
      <c r="L53" s="87"/>
      <c r="M53" s="87"/>
      <c r="N53" s="86"/>
      <c r="O53" s="22"/>
      <c r="P53" s="87"/>
      <c r="Q53" s="87"/>
      <c r="R53" s="86"/>
      <c r="S53" s="93"/>
      <c r="T53" s="87"/>
      <c r="U53" s="87"/>
      <c r="V53" s="86"/>
    </row>
    <row r="54" spans="1:22" ht="25.5" x14ac:dyDescent="0.2">
      <c r="A54" s="84">
        <v>46</v>
      </c>
      <c r="B54" s="97" t="s">
        <v>116</v>
      </c>
      <c r="C54" s="13">
        <f t="shared" si="3"/>
        <v>0</v>
      </c>
      <c r="D54" s="87">
        <f t="shared" si="3"/>
        <v>0</v>
      </c>
      <c r="E54" s="20"/>
      <c r="F54" s="21"/>
      <c r="G54" s="89">
        <f t="shared" si="8"/>
        <v>0</v>
      </c>
      <c r="H54" s="87"/>
      <c r="I54" s="87"/>
      <c r="J54" s="86"/>
      <c r="K54" s="89"/>
      <c r="L54" s="87"/>
      <c r="M54" s="87"/>
      <c r="N54" s="86"/>
      <c r="O54" s="22"/>
      <c r="P54" s="87"/>
      <c r="Q54" s="87"/>
      <c r="R54" s="86"/>
      <c r="S54" s="93"/>
      <c r="T54" s="87"/>
      <c r="U54" s="87"/>
      <c r="V54" s="86"/>
    </row>
    <row r="55" spans="1:22" x14ac:dyDescent="0.2">
      <c r="A55" s="84">
        <v>47</v>
      </c>
      <c r="B55" s="18" t="s">
        <v>33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6"/>
      <c r="K55" s="89"/>
      <c r="L55" s="87"/>
      <c r="M55" s="87"/>
      <c r="N55" s="86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">
      <c r="A56" s="84">
        <f t="shared" ref="A56:A62" si="13">+A55+1</f>
        <v>48</v>
      </c>
      <c r="B56" s="18" t="s">
        <v>34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6"/>
      <c r="K56" s="89"/>
      <c r="L56" s="87"/>
      <c r="M56" s="87"/>
      <c r="N56" s="86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">
      <c r="A57" s="84">
        <f t="shared" si="13"/>
        <v>49</v>
      </c>
      <c r="B57" s="18" t="s">
        <v>19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6"/>
      <c r="K57" s="89"/>
      <c r="L57" s="87"/>
      <c r="M57" s="87"/>
      <c r="N57" s="86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">
      <c r="A58" s="84">
        <f t="shared" si="13"/>
        <v>50</v>
      </c>
      <c r="B58" s="18" t="s">
        <v>65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6"/>
      <c r="K58" s="89"/>
      <c r="L58" s="87"/>
      <c r="M58" s="87"/>
      <c r="N58" s="86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">
      <c r="A59" s="84">
        <f t="shared" si="13"/>
        <v>51</v>
      </c>
      <c r="B59" s="18" t="s">
        <v>66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6"/>
      <c r="K59" s="89"/>
      <c r="L59" s="87"/>
      <c r="M59" s="87"/>
      <c r="N59" s="86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">
      <c r="A60" s="84">
        <f t="shared" si="13"/>
        <v>52</v>
      </c>
      <c r="B60" s="18" t="s">
        <v>67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6"/>
      <c r="K60" s="89"/>
      <c r="L60" s="87"/>
      <c r="M60" s="87"/>
      <c r="N60" s="86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">
      <c r="A61" s="84">
        <f t="shared" si="13"/>
        <v>53</v>
      </c>
      <c r="B61" s="47" t="s">
        <v>68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6"/>
      <c r="K61" s="89"/>
      <c r="L61" s="87"/>
      <c r="M61" s="87"/>
      <c r="N61" s="86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">
      <c r="A62" s="84">
        <f t="shared" si="13"/>
        <v>54</v>
      </c>
      <c r="B62" s="46" t="s">
        <v>117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">
      <c r="A63" s="84">
        <v>55</v>
      </c>
      <c r="B63" s="18" t="s">
        <v>41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9"/>
      <c r="L63" s="87"/>
      <c r="M63" s="87"/>
      <c r="N63" s="86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">
      <c r="A64" s="84">
        <f>+A63+1</f>
        <v>56</v>
      </c>
      <c r="B64" s="18" t="s">
        <v>22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">
      <c r="A65" s="84">
        <f>+A64+1</f>
        <v>57</v>
      </c>
      <c r="B65" s="18" t="s">
        <v>69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6"/>
      <c r="K65" s="22"/>
      <c r="L65" s="87"/>
      <c r="M65" s="87"/>
      <c r="N65" s="86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">
      <c r="A66" s="84">
        <v>58</v>
      </c>
      <c r="B66" s="18" t="s">
        <v>35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6"/>
      <c r="K66" s="89"/>
      <c r="L66" s="87"/>
      <c r="M66" s="87"/>
      <c r="N66" s="86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">
      <c r="A67" s="84">
        <f>+A66+1</f>
        <v>59</v>
      </c>
      <c r="B67" s="18" t="s">
        <v>42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9"/>
      <c r="L67" s="87"/>
      <c r="M67" s="87"/>
      <c r="N67" s="86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">
      <c r="A68" s="84">
        <v>60</v>
      </c>
      <c r="B68" s="18" t="s">
        <v>70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6"/>
      <c r="K68" s="22">
        <f>+L68</f>
        <v>0.7</v>
      </c>
      <c r="L68" s="20">
        <v>0.7</v>
      </c>
      <c r="M68" s="87"/>
      <c r="N68" s="86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">
      <c r="A69" s="84">
        <v>61</v>
      </c>
      <c r="B69" s="18" t="s">
        <v>71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6"/>
      <c r="K69" s="89"/>
      <c r="L69" s="87"/>
      <c r="M69" s="87"/>
      <c r="N69" s="86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">
      <c r="A70" s="84">
        <v>62</v>
      </c>
      <c r="B70" s="18" t="s">
        <v>23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6"/>
      <c r="K70" s="89"/>
      <c r="L70" s="87"/>
      <c r="M70" s="87"/>
      <c r="N70" s="86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">
      <c r="A71" s="84">
        <v>63</v>
      </c>
      <c r="B71" s="18" t="s">
        <v>118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">
      <c r="A72" s="84">
        <v>64</v>
      </c>
      <c r="B72" s="18" t="s">
        <v>72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9"/>
      <c r="L72" s="87"/>
      <c r="M72" s="87"/>
      <c r="N72" s="86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">
      <c r="A73" s="84">
        <f>+A72+1</f>
        <v>65</v>
      </c>
      <c r="B73" s="18" t="s">
        <v>24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9"/>
      <c r="L73" s="87"/>
      <c r="M73" s="87"/>
      <c r="N73" s="86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">
      <c r="A74" s="84">
        <f>+A73+1</f>
        <v>66</v>
      </c>
      <c r="B74" s="47" t="s">
        <v>119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">
      <c r="A75" s="84">
        <f>+A74+1</f>
        <v>67</v>
      </c>
      <c r="B75" s="18" t="s">
        <v>74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9"/>
      <c r="L75" s="87"/>
      <c r="M75" s="87"/>
      <c r="N75" s="86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">
      <c r="A76" s="84">
        <f>+A75+1</f>
        <v>68</v>
      </c>
      <c r="B76" s="18" t="s">
        <v>25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6"/>
      <c r="K76" s="89"/>
      <c r="L76" s="87"/>
      <c r="M76" s="87"/>
      <c r="N76" s="86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">
      <c r="A77" s="84">
        <f>+A76+1</f>
        <v>69</v>
      </c>
      <c r="B77" s="18" t="s">
        <v>120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">
      <c r="A78" s="84">
        <v>70</v>
      </c>
      <c r="B78" s="47" t="s">
        <v>121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">
      <c r="A79" s="84">
        <f t="shared" ref="A79:A142" si="19">+A78+1</f>
        <v>71</v>
      </c>
      <c r="B79" s="18" t="s">
        <v>26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9"/>
      <c r="L79" s="87"/>
      <c r="M79" s="87"/>
      <c r="N79" s="86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">
      <c r="A80" s="84">
        <f t="shared" si="19"/>
        <v>72</v>
      </c>
      <c r="B80" s="47" t="s">
        <v>122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">
      <c r="A81" s="84">
        <f t="shared" si="19"/>
        <v>73</v>
      </c>
      <c r="B81" s="18" t="s">
        <v>78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6"/>
      <c r="K81" s="89"/>
      <c r="L81" s="87"/>
      <c r="M81" s="87"/>
      <c r="N81" s="86"/>
      <c r="O81" s="22">
        <f t="shared" si="11"/>
        <v>405.93099999999998</v>
      </c>
      <c r="P81" s="20">
        <v>405.93099999999998</v>
      </c>
      <c r="Q81" s="20">
        <v>304.42599999999999</v>
      </c>
      <c r="R81" s="86"/>
      <c r="S81" s="19">
        <f>+T81</f>
        <v>31.4</v>
      </c>
      <c r="T81" s="20">
        <v>31.4</v>
      </c>
      <c r="U81" s="20"/>
      <c r="V81" s="23"/>
    </row>
    <row r="82" spans="1:22" x14ac:dyDescent="0.2">
      <c r="A82" s="84">
        <f t="shared" si="19"/>
        <v>74</v>
      </c>
      <c r="B82" s="18" t="s">
        <v>38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">
      <c r="A83" s="84">
        <v>75</v>
      </c>
      <c r="B83" s="18" t="s">
        <v>79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6"/>
      <c r="K83" s="89"/>
      <c r="L83" s="87"/>
      <c r="M83" s="87"/>
      <c r="N83" s="86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">
      <c r="A84" s="84">
        <f t="shared" si="19"/>
        <v>76</v>
      </c>
      <c r="B84" s="18" t="s">
        <v>36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6"/>
      <c r="K84" s="89"/>
      <c r="L84" s="87"/>
      <c r="M84" s="87"/>
      <c r="N84" s="86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">
      <c r="A85" s="84">
        <f t="shared" si="19"/>
        <v>77</v>
      </c>
      <c r="B85" s="47" t="s">
        <v>27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6"/>
      <c r="K85" s="89"/>
      <c r="L85" s="87"/>
      <c r="M85" s="87"/>
      <c r="N85" s="86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">
      <c r="A86" s="84">
        <v>78</v>
      </c>
      <c r="B86" s="47" t="s">
        <v>123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6"/>
      <c r="K86" s="89"/>
      <c r="L86" s="87"/>
      <c r="M86" s="87"/>
      <c r="N86" s="86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">
      <c r="A87" s="84">
        <f t="shared" si="19"/>
        <v>79</v>
      </c>
      <c r="B87" s="18" t="s">
        <v>80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6"/>
      <c r="K87" s="89"/>
      <c r="L87" s="87"/>
      <c r="M87" s="87"/>
      <c r="N87" s="86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">
      <c r="A88" s="84">
        <v>80</v>
      </c>
      <c r="B88" s="18" t="s">
        <v>124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6"/>
      <c r="K88" s="89"/>
      <c r="L88" s="87"/>
      <c r="M88" s="87"/>
      <c r="N88" s="86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">
      <c r="A89" s="84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9"/>
      <c r="L89" s="87"/>
      <c r="M89" s="87"/>
      <c r="N89" s="86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">
      <c r="A90" s="84">
        <v>82</v>
      </c>
      <c r="B90" s="32" t="s">
        <v>125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9"/>
      <c r="L90" s="87"/>
      <c r="M90" s="87"/>
      <c r="N90" s="86"/>
      <c r="O90" s="22"/>
      <c r="P90" s="20"/>
      <c r="Q90" s="20"/>
      <c r="R90" s="23"/>
      <c r="S90" s="19"/>
      <c r="T90" s="20"/>
      <c r="U90" s="20"/>
      <c r="V90" s="23"/>
    </row>
    <row r="91" spans="1:22" x14ac:dyDescent="0.2">
      <c r="A91" s="84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9"/>
      <c r="L91" s="87"/>
      <c r="M91" s="87"/>
      <c r="N91" s="86"/>
      <c r="O91" s="22"/>
      <c r="P91" s="20"/>
      <c r="Q91" s="20"/>
      <c r="R91" s="23"/>
      <c r="S91" s="19"/>
      <c r="T91" s="20"/>
      <c r="U91" s="20"/>
      <c r="V91" s="23"/>
    </row>
    <row r="92" spans="1:22" x14ac:dyDescent="0.2">
      <c r="A92" s="84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9"/>
      <c r="L92" s="87"/>
      <c r="M92" s="87"/>
      <c r="N92" s="86"/>
      <c r="O92" s="22"/>
      <c r="P92" s="20"/>
      <c r="Q92" s="20"/>
      <c r="R92" s="23"/>
      <c r="S92" s="19"/>
      <c r="T92" s="20"/>
      <c r="U92" s="20"/>
      <c r="V92" s="23"/>
    </row>
    <row r="93" spans="1:22" x14ac:dyDescent="0.2">
      <c r="A93" s="84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9"/>
      <c r="L93" s="87"/>
      <c r="M93" s="87"/>
      <c r="N93" s="86"/>
      <c r="O93" s="22"/>
      <c r="P93" s="20"/>
      <c r="Q93" s="20"/>
      <c r="R93" s="23"/>
      <c r="S93" s="93"/>
      <c r="T93" s="16"/>
      <c r="U93" s="16"/>
      <c r="V93" s="25"/>
    </row>
    <row r="94" spans="1:22" x14ac:dyDescent="0.2">
      <c r="A94" s="84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9"/>
      <c r="L94" s="87"/>
      <c r="M94" s="87"/>
      <c r="N94" s="86"/>
      <c r="O94" s="22"/>
      <c r="P94" s="20"/>
      <c r="Q94" s="20"/>
      <c r="R94" s="23"/>
      <c r="S94" s="93"/>
      <c r="T94" s="16"/>
      <c r="U94" s="16"/>
      <c r="V94" s="25"/>
    </row>
    <row r="95" spans="1:22" x14ac:dyDescent="0.2">
      <c r="A95" s="84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9"/>
      <c r="L95" s="87"/>
      <c r="M95" s="87"/>
      <c r="N95" s="86"/>
      <c r="O95" s="22"/>
      <c r="P95" s="20"/>
      <c r="Q95" s="20"/>
      <c r="R95" s="23"/>
      <c r="S95" s="93"/>
      <c r="T95" s="16"/>
      <c r="U95" s="16"/>
      <c r="V95" s="25"/>
    </row>
    <row r="96" spans="1:22" x14ac:dyDescent="0.2">
      <c r="A96" s="84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9"/>
      <c r="L96" s="87"/>
      <c r="M96" s="87"/>
      <c r="N96" s="86"/>
      <c r="O96" s="22"/>
      <c r="P96" s="20"/>
      <c r="Q96" s="20"/>
      <c r="R96" s="23"/>
      <c r="S96" s="93"/>
      <c r="T96" s="16"/>
      <c r="U96" s="16"/>
      <c r="V96" s="25"/>
    </row>
    <row r="97" spans="1:22" x14ac:dyDescent="0.2">
      <c r="A97" s="84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9"/>
      <c r="L97" s="87"/>
      <c r="M97" s="87"/>
      <c r="N97" s="86"/>
      <c r="O97" s="22"/>
      <c r="P97" s="20"/>
      <c r="Q97" s="20"/>
      <c r="R97" s="23"/>
      <c r="S97" s="93"/>
      <c r="T97" s="16"/>
      <c r="U97" s="16"/>
      <c r="V97" s="25"/>
    </row>
    <row r="98" spans="1:22" ht="13.5" thickBot="1" x14ac:dyDescent="0.25">
      <c r="A98" s="113">
        <f t="shared" si="19"/>
        <v>90</v>
      </c>
      <c r="B98" s="35" t="s">
        <v>32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4"/>
      <c r="L98" s="115"/>
      <c r="M98" s="115"/>
      <c r="N98" s="116"/>
      <c r="O98" s="50"/>
      <c r="P98" s="49"/>
      <c r="Q98" s="49"/>
      <c r="R98" s="52"/>
      <c r="S98" s="117"/>
      <c r="T98" s="118"/>
      <c r="U98" s="118"/>
      <c r="V98" s="51"/>
    </row>
    <row r="99" spans="1:22" ht="45.75" thickBot="1" x14ac:dyDescent="0.3">
      <c r="A99" s="64">
        <f t="shared" si="19"/>
        <v>91</v>
      </c>
      <c r="B99" s="65" t="s">
        <v>126</v>
      </c>
      <c r="C99" s="119">
        <f>G99+K99+O99+S99</f>
        <v>65.314999999999998</v>
      </c>
      <c r="D99" s="120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1"/>
      <c r="L99" s="122"/>
      <c r="M99" s="122"/>
      <c r="N99" s="100"/>
      <c r="O99" s="121"/>
      <c r="P99" s="122"/>
      <c r="Q99" s="122"/>
      <c r="R99" s="100"/>
      <c r="S99" s="59">
        <f>S100+SUM(S111:S133)+S135+S138+S139</f>
        <v>4.4000000000000004</v>
      </c>
      <c r="T99" s="120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5.5" x14ac:dyDescent="0.2">
      <c r="A100" s="69">
        <f t="shared" si="19"/>
        <v>92</v>
      </c>
      <c r="B100" s="123" t="s">
        <v>127</v>
      </c>
      <c r="C100" s="81">
        <f t="shared" si="20"/>
        <v>0</v>
      </c>
      <c r="D100" s="76">
        <f t="shared" si="20"/>
        <v>0</v>
      </c>
      <c r="E100" s="76"/>
      <c r="F100" s="80"/>
      <c r="G100" s="124">
        <f>SUM(G101:G110)-G104-G105</f>
        <v>0</v>
      </c>
      <c r="H100" s="104">
        <f>SUM(H101:H110)-H104-H105</f>
        <v>0</v>
      </c>
      <c r="I100" s="104"/>
      <c r="J100" s="105"/>
      <c r="K100" s="125"/>
      <c r="L100" s="110"/>
      <c r="M100" s="110"/>
      <c r="N100" s="106"/>
      <c r="O100" s="125"/>
      <c r="P100" s="110"/>
      <c r="Q100" s="110"/>
      <c r="R100" s="106"/>
      <c r="S100" s="125"/>
      <c r="T100" s="110"/>
      <c r="U100" s="110"/>
      <c r="V100" s="106"/>
    </row>
    <row r="101" spans="1:22" x14ac:dyDescent="0.2">
      <c r="A101" s="84">
        <f t="shared" si="19"/>
        <v>93</v>
      </c>
      <c r="B101" s="33" t="s">
        <v>128</v>
      </c>
      <c r="C101" s="13">
        <f t="shared" si="20"/>
        <v>0</v>
      </c>
      <c r="D101" s="87">
        <f t="shared" si="20"/>
        <v>0</v>
      </c>
      <c r="E101" s="87"/>
      <c r="F101" s="88"/>
      <c r="G101" s="89">
        <f t="shared" si="24"/>
        <v>0</v>
      </c>
      <c r="H101" s="87"/>
      <c r="I101" s="87"/>
      <c r="J101" s="86"/>
      <c r="K101" s="89"/>
      <c r="L101" s="87"/>
      <c r="M101" s="87"/>
      <c r="N101" s="86"/>
      <c r="O101" s="89"/>
      <c r="P101" s="87"/>
      <c r="Q101" s="87"/>
      <c r="R101" s="86"/>
      <c r="S101" s="89"/>
      <c r="T101" s="87"/>
      <c r="U101" s="87"/>
      <c r="V101" s="86"/>
    </row>
    <row r="102" spans="1:22" x14ac:dyDescent="0.2">
      <c r="A102" s="84">
        <f t="shared" si="19"/>
        <v>94</v>
      </c>
      <c r="B102" s="33" t="s">
        <v>129</v>
      </c>
      <c r="C102" s="13">
        <f t="shared" si="20"/>
        <v>0</v>
      </c>
      <c r="D102" s="87">
        <f t="shared" si="20"/>
        <v>0</v>
      </c>
      <c r="E102" s="87"/>
      <c r="F102" s="88"/>
      <c r="G102" s="89">
        <f t="shared" si="24"/>
        <v>0</v>
      </c>
      <c r="H102" s="87"/>
      <c r="I102" s="87"/>
      <c r="J102" s="86"/>
      <c r="K102" s="89"/>
      <c r="L102" s="87"/>
      <c r="M102" s="87"/>
      <c r="N102" s="86"/>
      <c r="O102" s="89"/>
      <c r="P102" s="87"/>
      <c r="Q102" s="87"/>
      <c r="R102" s="86"/>
      <c r="S102" s="89"/>
      <c r="T102" s="87"/>
      <c r="U102" s="87"/>
      <c r="V102" s="86"/>
    </row>
    <row r="103" spans="1:22" x14ac:dyDescent="0.2">
      <c r="A103" s="84">
        <v>95</v>
      </c>
      <c r="B103" s="112" t="s">
        <v>130</v>
      </c>
      <c r="C103" s="13">
        <f t="shared" si="20"/>
        <v>0</v>
      </c>
      <c r="D103" s="87">
        <f t="shared" si="20"/>
        <v>0</v>
      </c>
      <c r="E103" s="87"/>
      <c r="F103" s="88"/>
      <c r="G103" s="89">
        <f t="shared" si="24"/>
        <v>0</v>
      </c>
      <c r="H103" s="87"/>
      <c r="I103" s="87"/>
      <c r="J103" s="86"/>
      <c r="K103" s="89"/>
      <c r="L103" s="87"/>
      <c r="M103" s="87"/>
      <c r="N103" s="86"/>
      <c r="O103" s="89"/>
      <c r="P103" s="87"/>
      <c r="Q103" s="87"/>
      <c r="R103" s="86"/>
      <c r="S103" s="89"/>
      <c r="T103" s="87"/>
      <c r="U103" s="87"/>
      <c r="V103" s="86"/>
    </row>
    <row r="104" spans="1:22" x14ac:dyDescent="0.2">
      <c r="A104" s="84">
        <f t="shared" si="19"/>
        <v>96</v>
      </c>
      <c r="B104" s="112" t="s">
        <v>131</v>
      </c>
      <c r="C104" s="13">
        <f t="shared" si="20"/>
        <v>0</v>
      </c>
      <c r="D104" s="87">
        <f t="shared" si="20"/>
        <v>0</v>
      </c>
      <c r="E104" s="87"/>
      <c r="F104" s="88"/>
      <c r="G104" s="89">
        <f t="shared" si="24"/>
        <v>0</v>
      </c>
      <c r="H104" s="87"/>
      <c r="I104" s="87"/>
      <c r="J104" s="86"/>
      <c r="K104" s="89"/>
      <c r="L104" s="87"/>
      <c r="M104" s="87"/>
      <c r="N104" s="86"/>
      <c r="O104" s="89"/>
      <c r="P104" s="87"/>
      <c r="Q104" s="87"/>
      <c r="R104" s="86"/>
      <c r="S104" s="89"/>
      <c r="T104" s="87"/>
      <c r="U104" s="87"/>
      <c r="V104" s="86"/>
    </row>
    <row r="105" spans="1:22" x14ac:dyDescent="0.2">
      <c r="A105" s="84">
        <v>97</v>
      </c>
      <c r="B105" s="112" t="s">
        <v>132</v>
      </c>
      <c r="C105" s="13">
        <f t="shared" si="20"/>
        <v>0</v>
      </c>
      <c r="D105" s="87">
        <f t="shared" si="20"/>
        <v>0</v>
      </c>
      <c r="E105" s="87"/>
      <c r="F105" s="88"/>
      <c r="G105" s="89">
        <f t="shared" si="24"/>
        <v>0</v>
      </c>
      <c r="H105" s="87"/>
      <c r="I105" s="87"/>
      <c r="J105" s="86"/>
      <c r="K105" s="89"/>
      <c r="L105" s="87"/>
      <c r="M105" s="87"/>
      <c r="N105" s="86"/>
      <c r="O105" s="89"/>
      <c r="P105" s="87"/>
      <c r="Q105" s="87"/>
      <c r="R105" s="86"/>
      <c r="S105" s="89"/>
      <c r="T105" s="87"/>
      <c r="U105" s="87"/>
      <c r="V105" s="86"/>
    </row>
    <row r="106" spans="1:22" x14ac:dyDescent="0.2">
      <c r="A106" s="84">
        <v>98</v>
      </c>
      <c r="B106" s="33" t="s">
        <v>133</v>
      </c>
      <c r="C106" s="13">
        <f t="shared" si="20"/>
        <v>0</v>
      </c>
      <c r="D106" s="87">
        <f t="shared" si="20"/>
        <v>0</v>
      </c>
      <c r="E106" s="87"/>
      <c r="F106" s="88"/>
      <c r="G106" s="89">
        <f t="shared" si="24"/>
        <v>0</v>
      </c>
      <c r="H106" s="87"/>
      <c r="I106" s="87"/>
      <c r="J106" s="86"/>
      <c r="K106" s="89"/>
      <c r="L106" s="87"/>
      <c r="M106" s="87"/>
      <c r="N106" s="86"/>
      <c r="O106" s="89"/>
      <c r="P106" s="87"/>
      <c r="Q106" s="87"/>
      <c r="R106" s="86"/>
      <c r="S106" s="89"/>
      <c r="T106" s="87"/>
      <c r="U106" s="87"/>
      <c r="V106" s="86"/>
    </row>
    <row r="107" spans="1:22" x14ac:dyDescent="0.2">
      <c r="A107" s="84">
        <v>99</v>
      </c>
      <c r="B107" s="33" t="s">
        <v>134</v>
      </c>
      <c r="C107" s="13">
        <f t="shared" si="20"/>
        <v>0</v>
      </c>
      <c r="D107" s="87">
        <f t="shared" si="20"/>
        <v>0</v>
      </c>
      <c r="E107" s="87"/>
      <c r="F107" s="88"/>
      <c r="G107" s="89">
        <f t="shared" si="24"/>
        <v>0</v>
      </c>
      <c r="H107" s="87"/>
      <c r="I107" s="87"/>
      <c r="J107" s="86"/>
      <c r="K107" s="89"/>
      <c r="L107" s="87"/>
      <c r="M107" s="87"/>
      <c r="N107" s="86"/>
      <c r="O107" s="89"/>
      <c r="P107" s="87"/>
      <c r="Q107" s="87"/>
      <c r="R107" s="86"/>
      <c r="S107" s="89"/>
      <c r="T107" s="87"/>
      <c r="U107" s="87"/>
      <c r="V107" s="86"/>
    </row>
    <row r="108" spans="1:22" x14ac:dyDescent="0.2">
      <c r="A108" s="84">
        <v>100</v>
      </c>
      <c r="B108" s="33" t="s">
        <v>135</v>
      </c>
      <c r="C108" s="13">
        <f t="shared" si="20"/>
        <v>0</v>
      </c>
      <c r="D108" s="87">
        <f t="shared" si="20"/>
        <v>0</v>
      </c>
      <c r="E108" s="87"/>
      <c r="F108" s="88"/>
      <c r="G108" s="89">
        <f t="shared" si="24"/>
        <v>0</v>
      </c>
      <c r="H108" s="87"/>
      <c r="I108" s="87"/>
      <c r="J108" s="86"/>
      <c r="K108" s="89"/>
      <c r="L108" s="87"/>
      <c r="M108" s="87"/>
      <c r="N108" s="86"/>
      <c r="O108" s="89"/>
      <c r="P108" s="87"/>
      <c r="Q108" s="87"/>
      <c r="R108" s="86"/>
      <c r="S108" s="89"/>
      <c r="T108" s="87"/>
      <c r="U108" s="87"/>
      <c r="V108" s="86"/>
    </row>
    <row r="109" spans="1:22" x14ac:dyDescent="0.2">
      <c r="A109" s="84">
        <v>101</v>
      </c>
      <c r="B109" s="33" t="s">
        <v>136</v>
      </c>
      <c r="C109" s="13">
        <f t="shared" si="20"/>
        <v>0</v>
      </c>
      <c r="D109" s="87">
        <f t="shared" si="20"/>
        <v>0</v>
      </c>
      <c r="E109" s="87"/>
      <c r="F109" s="88"/>
      <c r="G109" s="89">
        <f t="shared" si="24"/>
        <v>0</v>
      </c>
      <c r="H109" s="87"/>
      <c r="I109" s="87"/>
      <c r="J109" s="86"/>
      <c r="K109" s="89"/>
      <c r="L109" s="87"/>
      <c r="M109" s="87"/>
      <c r="N109" s="86"/>
      <c r="O109" s="89"/>
      <c r="P109" s="87"/>
      <c r="Q109" s="87"/>
      <c r="R109" s="86"/>
      <c r="S109" s="89"/>
      <c r="T109" s="87"/>
      <c r="U109" s="87"/>
      <c r="V109" s="86"/>
    </row>
    <row r="110" spans="1:22" x14ac:dyDescent="0.2">
      <c r="A110" s="84">
        <v>102</v>
      </c>
      <c r="B110" s="33" t="s">
        <v>137</v>
      </c>
      <c r="C110" s="13">
        <f t="shared" si="20"/>
        <v>0</v>
      </c>
      <c r="D110" s="87">
        <f t="shared" si="20"/>
        <v>0</v>
      </c>
      <c r="E110" s="87"/>
      <c r="F110" s="88"/>
      <c r="G110" s="89">
        <f t="shared" si="24"/>
        <v>0</v>
      </c>
      <c r="H110" s="87"/>
      <c r="I110" s="87"/>
      <c r="J110" s="86"/>
      <c r="K110" s="89"/>
      <c r="L110" s="87"/>
      <c r="M110" s="87"/>
      <c r="N110" s="86"/>
      <c r="O110" s="89"/>
      <c r="P110" s="87"/>
      <c r="Q110" s="87"/>
      <c r="R110" s="86"/>
      <c r="S110" s="89"/>
      <c r="T110" s="87"/>
      <c r="U110" s="87"/>
      <c r="V110" s="86"/>
    </row>
    <row r="111" spans="1:22" x14ac:dyDescent="0.2">
      <c r="A111" s="84">
        <v>103</v>
      </c>
      <c r="B111" s="18" t="s">
        <v>3</v>
      </c>
      <c r="C111" s="31">
        <f t="shared" si="20"/>
        <v>0</v>
      </c>
      <c r="D111" s="126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9"/>
      <c r="L111" s="87"/>
      <c r="M111" s="87"/>
      <c r="N111" s="86"/>
      <c r="O111" s="89"/>
      <c r="P111" s="87"/>
      <c r="Q111" s="87"/>
      <c r="R111" s="86"/>
      <c r="S111" s="31">
        <f>T111+V111</f>
        <v>0</v>
      </c>
      <c r="T111" s="126"/>
      <c r="U111" s="20"/>
      <c r="V111" s="23"/>
    </row>
    <row r="112" spans="1:22" x14ac:dyDescent="0.2">
      <c r="A112" s="84">
        <v>104</v>
      </c>
      <c r="B112" s="33" t="s">
        <v>138</v>
      </c>
      <c r="C112" s="127">
        <f t="shared" si="20"/>
        <v>0</v>
      </c>
      <c r="D112" s="128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9"/>
      <c r="L112" s="87"/>
      <c r="M112" s="87"/>
      <c r="N112" s="86"/>
      <c r="O112" s="89"/>
      <c r="P112" s="87"/>
      <c r="Q112" s="87"/>
      <c r="R112" s="86"/>
      <c r="S112" s="31"/>
      <c r="T112" s="126"/>
      <c r="U112" s="20"/>
      <c r="V112" s="23"/>
    </row>
    <row r="113" spans="1:22" x14ac:dyDescent="0.2">
      <c r="A113" s="84">
        <v>105</v>
      </c>
      <c r="B113" s="33" t="s">
        <v>139</v>
      </c>
      <c r="C113" s="127">
        <f t="shared" si="20"/>
        <v>0</v>
      </c>
      <c r="D113" s="128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9"/>
      <c r="L113" s="87"/>
      <c r="M113" s="87"/>
      <c r="N113" s="86"/>
      <c r="O113" s="89"/>
      <c r="P113" s="87"/>
      <c r="Q113" s="87"/>
      <c r="R113" s="86"/>
      <c r="S113" s="31"/>
      <c r="T113" s="126"/>
      <c r="U113" s="20"/>
      <c r="V113" s="23"/>
    </row>
    <row r="114" spans="1:22" x14ac:dyDescent="0.2">
      <c r="A114" s="84">
        <v>106</v>
      </c>
      <c r="B114" s="18" t="s">
        <v>4</v>
      </c>
      <c r="C114" s="31">
        <f t="shared" si="20"/>
        <v>0</v>
      </c>
      <c r="D114" s="126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6"/>
      <c r="K114" s="89"/>
      <c r="L114" s="87"/>
      <c r="M114" s="87"/>
      <c r="N114" s="86"/>
      <c r="O114" s="89"/>
      <c r="P114" s="87"/>
      <c r="Q114" s="87"/>
      <c r="R114" s="86"/>
      <c r="S114" s="31">
        <f>T114+V114</f>
        <v>0</v>
      </c>
      <c r="T114" s="126"/>
      <c r="U114" s="20"/>
      <c r="V114" s="23"/>
    </row>
    <row r="115" spans="1:22" x14ac:dyDescent="0.2">
      <c r="A115" s="84">
        <v>107</v>
      </c>
      <c r="B115" s="129" t="s">
        <v>61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6"/>
      <c r="K115" s="89"/>
      <c r="L115" s="87"/>
      <c r="M115" s="87"/>
      <c r="N115" s="86"/>
      <c r="O115" s="89"/>
      <c r="P115" s="87"/>
      <c r="Q115" s="87"/>
      <c r="R115" s="86"/>
      <c r="S115" s="22"/>
      <c r="T115" s="20"/>
      <c r="U115" s="20"/>
      <c r="V115" s="23"/>
    </row>
    <row r="116" spans="1:22" x14ac:dyDescent="0.2">
      <c r="A116" s="84">
        <v>108</v>
      </c>
      <c r="B116" s="129" t="s">
        <v>62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6"/>
      <c r="K116" s="89"/>
      <c r="L116" s="87"/>
      <c r="M116" s="87"/>
      <c r="N116" s="86"/>
      <c r="O116" s="89"/>
      <c r="P116" s="87"/>
      <c r="Q116" s="87"/>
      <c r="R116" s="86"/>
      <c r="S116" s="22"/>
      <c r="T116" s="20"/>
      <c r="U116" s="20"/>
      <c r="V116" s="23"/>
    </row>
    <row r="117" spans="1:22" x14ac:dyDescent="0.2">
      <c r="A117" s="84">
        <v>109</v>
      </c>
      <c r="B117" s="18" t="s">
        <v>140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9"/>
      <c r="L117" s="87"/>
      <c r="M117" s="87"/>
      <c r="N117" s="86"/>
      <c r="O117" s="89"/>
      <c r="P117" s="87"/>
      <c r="Q117" s="87"/>
      <c r="R117" s="86"/>
      <c r="S117" s="22">
        <f>T117+V117</f>
        <v>0</v>
      </c>
      <c r="T117" s="20"/>
      <c r="U117" s="20"/>
      <c r="V117" s="23"/>
    </row>
    <row r="118" spans="1:22" x14ac:dyDescent="0.2">
      <c r="A118" s="84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9"/>
      <c r="L118" s="87"/>
      <c r="M118" s="87"/>
      <c r="N118" s="86"/>
      <c r="O118" s="89"/>
      <c r="P118" s="87"/>
      <c r="Q118" s="87"/>
      <c r="R118" s="86"/>
      <c r="S118" s="22"/>
      <c r="T118" s="20"/>
      <c r="U118" s="20"/>
      <c r="V118" s="23"/>
    </row>
    <row r="119" spans="1:22" x14ac:dyDescent="0.2">
      <c r="A119" s="84">
        <v>111</v>
      </c>
      <c r="B119" s="130" t="s">
        <v>141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9"/>
      <c r="L119" s="87"/>
      <c r="M119" s="87"/>
      <c r="N119" s="86"/>
      <c r="O119" s="89"/>
      <c r="P119" s="87"/>
      <c r="Q119" s="87"/>
      <c r="R119" s="86"/>
      <c r="S119" s="22"/>
      <c r="T119" s="20"/>
      <c r="U119" s="20"/>
      <c r="V119" s="23"/>
    </row>
    <row r="120" spans="1:22" x14ac:dyDescent="0.2">
      <c r="A120" s="84">
        <v>112</v>
      </c>
      <c r="B120" s="130" t="s">
        <v>63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9"/>
      <c r="L120" s="87"/>
      <c r="M120" s="87"/>
      <c r="N120" s="86"/>
      <c r="O120" s="89"/>
      <c r="P120" s="87"/>
      <c r="Q120" s="87"/>
      <c r="R120" s="86"/>
      <c r="S120" s="22"/>
      <c r="T120" s="20"/>
      <c r="U120" s="20"/>
      <c r="V120" s="23"/>
    </row>
    <row r="121" spans="1:22" ht="25.5" x14ac:dyDescent="0.2">
      <c r="A121" s="84">
        <v>113</v>
      </c>
      <c r="B121" s="131" t="s">
        <v>64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9"/>
      <c r="L121" s="87"/>
      <c r="M121" s="87"/>
      <c r="N121" s="86"/>
      <c r="O121" s="89"/>
      <c r="P121" s="87"/>
      <c r="Q121" s="87"/>
      <c r="R121" s="86"/>
      <c r="S121" s="22"/>
      <c r="T121" s="20"/>
      <c r="U121" s="20"/>
      <c r="V121" s="23"/>
    </row>
    <row r="122" spans="1:22" ht="25.5" x14ac:dyDescent="0.2">
      <c r="A122" s="84">
        <v>114</v>
      </c>
      <c r="B122" s="27" t="s">
        <v>37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9"/>
      <c r="L122" s="87"/>
      <c r="M122" s="87"/>
      <c r="N122" s="86"/>
      <c r="O122" s="89"/>
      <c r="P122" s="87"/>
      <c r="Q122" s="87"/>
      <c r="R122" s="86"/>
      <c r="S122" s="22">
        <f>T122+V122</f>
        <v>0</v>
      </c>
      <c r="T122" s="20"/>
      <c r="U122" s="20"/>
      <c r="V122" s="23"/>
    </row>
    <row r="123" spans="1:22" x14ac:dyDescent="0.2">
      <c r="A123" s="84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9"/>
      <c r="L123" s="87"/>
      <c r="M123" s="87"/>
      <c r="N123" s="86"/>
      <c r="O123" s="89"/>
      <c r="P123" s="87"/>
      <c r="Q123" s="87"/>
      <c r="R123" s="86"/>
      <c r="S123" s="22">
        <f t="shared" ref="S123:S131" si="25">T123+V123</f>
        <v>0</v>
      </c>
      <c r="T123" s="20"/>
      <c r="U123" s="16"/>
      <c r="V123" s="25"/>
    </row>
    <row r="124" spans="1:22" x14ac:dyDescent="0.2">
      <c r="A124" s="84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9"/>
      <c r="L124" s="87"/>
      <c r="M124" s="87"/>
      <c r="N124" s="86"/>
      <c r="O124" s="89"/>
      <c r="P124" s="87"/>
      <c r="Q124" s="87"/>
      <c r="R124" s="86"/>
      <c r="S124" s="22">
        <f t="shared" si="25"/>
        <v>0</v>
      </c>
      <c r="T124" s="20"/>
      <c r="U124" s="16"/>
      <c r="V124" s="25"/>
    </row>
    <row r="125" spans="1:22" x14ac:dyDescent="0.2">
      <c r="A125" s="84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9"/>
      <c r="L125" s="87"/>
      <c r="M125" s="87"/>
      <c r="N125" s="86"/>
      <c r="O125" s="89"/>
      <c r="P125" s="87"/>
      <c r="Q125" s="87"/>
      <c r="R125" s="86"/>
      <c r="S125" s="22">
        <f t="shared" si="25"/>
        <v>0</v>
      </c>
      <c r="T125" s="20"/>
      <c r="U125" s="16"/>
      <c r="V125" s="25"/>
    </row>
    <row r="126" spans="1:22" x14ac:dyDescent="0.2">
      <c r="A126" s="84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9"/>
      <c r="L126" s="87"/>
      <c r="M126" s="87"/>
      <c r="N126" s="86"/>
      <c r="O126" s="89"/>
      <c r="P126" s="87"/>
      <c r="Q126" s="87"/>
      <c r="R126" s="86"/>
      <c r="S126" s="22"/>
      <c r="T126" s="20"/>
      <c r="U126" s="16"/>
      <c r="V126" s="25"/>
    </row>
    <row r="127" spans="1:22" x14ac:dyDescent="0.2">
      <c r="A127" s="84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9"/>
      <c r="L127" s="87"/>
      <c r="M127" s="87"/>
      <c r="N127" s="86"/>
      <c r="O127" s="89"/>
      <c r="P127" s="87"/>
      <c r="Q127" s="87"/>
      <c r="R127" s="86"/>
      <c r="S127" s="22">
        <f t="shared" si="25"/>
        <v>0</v>
      </c>
      <c r="T127" s="20"/>
      <c r="U127" s="20"/>
      <c r="V127" s="25"/>
    </row>
    <row r="128" spans="1:22" x14ac:dyDescent="0.2">
      <c r="A128" s="84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9"/>
      <c r="L128" s="87"/>
      <c r="M128" s="87"/>
      <c r="N128" s="86"/>
      <c r="O128" s="89"/>
      <c r="P128" s="87"/>
      <c r="Q128" s="87"/>
      <c r="R128" s="86"/>
      <c r="S128" s="22">
        <f t="shared" si="25"/>
        <v>0</v>
      </c>
      <c r="T128" s="20"/>
      <c r="U128" s="16"/>
      <c r="V128" s="25"/>
    </row>
    <row r="129" spans="1:22" x14ac:dyDescent="0.2">
      <c r="A129" s="84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9"/>
      <c r="L129" s="87"/>
      <c r="M129" s="87"/>
      <c r="N129" s="86"/>
      <c r="O129" s="89"/>
      <c r="P129" s="87"/>
      <c r="Q129" s="87"/>
      <c r="R129" s="86"/>
      <c r="S129" s="22"/>
      <c r="T129" s="20"/>
      <c r="U129" s="16"/>
      <c r="V129" s="25"/>
    </row>
    <row r="130" spans="1:22" x14ac:dyDescent="0.2">
      <c r="A130" s="84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9"/>
      <c r="L130" s="87"/>
      <c r="M130" s="87"/>
      <c r="N130" s="86"/>
      <c r="O130" s="89"/>
      <c r="P130" s="87"/>
      <c r="Q130" s="87"/>
      <c r="R130" s="86"/>
      <c r="S130" s="22"/>
      <c r="T130" s="20"/>
      <c r="U130" s="16"/>
      <c r="V130" s="25"/>
    </row>
    <row r="131" spans="1:22" x14ac:dyDescent="0.2">
      <c r="A131" s="84">
        <f t="shared" si="19"/>
        <v>123</v>
      </c>
      <c r="B131" s="18" t="s">
        <v>32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9"/>
      <c r="L131" s="87"/>
      <c r="M131" s="87"/>
      <c r="N131" s="86"/>
      <c r="O131" s="89"/>
      <c r="P131" s="87"/>
      <c r="Q131" s="87"/>
      <c r="R131" s="86"/>
      <c r="S131" s="22">
        <f t="shared" si="25"/>
        <v>0</v>
      </c>
      <c r="T131" s="20"/>
      <c r="U131" s="16"/>
      <c r="V131" s="25"/>
    </row>
    <row r="132" spans="1:22" x14ac:dyDescent="0.2">
      <c r="A132" s="84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9"/>
      <c r="L132" s="87"/>
      <c r="M132" s="87"/>
      <c r="N132" s="86"/>
      <c r="O132" s="89"/>
      <c r="P132" s="87"/>
      <c r="Q132" s="87"/>
      <c r="R132" s="86"/>
      <c r="S132" s="22"/>
      <c r="T132" s="16"/>
      <c r="U132" s="16"/>
      <c r="V132" s="25"/>
    </row>
    <row r="133" spans="1:22" x14ac:dyDescent="0.2">
      <c r="A133" s="84">
        <f t="shared" si="19"/>
        <v>125</v>
      </c>
      <c r="B133" s="18" t="s">
        <v>142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1"/>
      <c r="K133" s="96"/>
      <c r="L133" s="87"/>
      <c r="M133" s="87"/>
      <c r="N133" s="91"/>
      <c r="O133" s="96"/>
      <c r="P133" s="87"/>
      <c r="Q133" s="87"/>
      <c r="R133" s="91"/>
      <c r="S133" s="96"/>
      <c r="T133" s="87"/>
      <c r="U133" s="87"/>
      <c r="V133" s="91"/>
    </row>
    <row r="134" spans="1:22" x14ac:dyDescent="0.2">
      <c r="A134" s="84">
        <f t="shared" si="19"/>
        <v>126</v>
      </c>
      <c r="B134" s="18" t="s">
        <v>143</v>
      </c>
      <c r="C134" s="13">
        <f t="shared" si="20"/>
        <v>0</v>
      </c>
      <c r="D134" s="16">
        <f t="shared" si="20"/>
        <v>0</v>
      </c>
      <c r="E134" s="20"/>
      <c r="F134" s="21"/>
      <c r="G134" s="96">
        <f t="shared" si="24"/>
        <v>0</v>
      </c>
      <c r="H134" s="16"/>
      <c r="I134" s="20"/>
      <c r="J134" s="91"/>
      <c r="K134" s="96"/>
      <c r="L134" s="87"/>
      <c r="M134" s="87"/>
      <c r="N134" s="91"/>
      <c r="O134" s="96"/>
      <c r="P134" s="87"/>
      <c r="Q134" s="87"/>
      <c r="R134" s="91"/>
      <c r="S134" s="28"/>
      <c r="T134" s="20"/>
      <c r="U134" s="20"/>
      <c r="V134" s="29"/>
    </row>
    <row r="135" spans="1:22" x14ac:dyDescent="0.2">
      <c r="A135" s="84">
        <f t="shared" si="19"/>
        <v>127</v>
      </c>
      <c r="B135" s="18" t="s">
        <v>107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7"/>
      <c r="J135" s="91"/>
      <c r="K135" s="96"/>
      <c r="L135" s="87"/>
      <c r="M135" s="87"/>
      <c r="N135" s="91"/>
      <c r="O135" s="96"/>
      <c r="P135" s="87"/>
      <c r="Q135" s="87"/>
      <c r="R135" s="91"/>
      <c r="S135" s="96"/>
      <c r="T135" s="87"/>
      <c r="U135" s="87"/>
      <c r="V135" s="91"/>
    </row>
    <row r="136" spans="1:22" x14ac:dyDescent="0.2">
      <c r="A136" s="84">
        <f t="shared" si="19"/>
        <v>128</v>
      </c>
      <c r="B136" s="33" t="s">
        <v>144</v>
      </c>
      <c r="C136" s="13">
        <f t="shared" si="20"/>
        <v>0</v>
      </c>
      <c r="D136" s="16">
        <f t="shared" si="20"/>
        <v>0</v>
      </c>
      <c r="E136" s="20"/>
      <c r="F136" s="21"/>
      <c r="G136" s="89">
        <f t="shared" si="24"/>
        <v>0</v>
      </c>
      <c r="H136" s="16"/>
      <c r="I136" s="20"/>
      <c r="J136" s="86"/>
      <c r="K136" s="89"/>
      <c r="L136" s="87"/>
      <c r="M136" s="87"/>
      <c r="N136" s="86"/>
      <c r="O136" s="89"/>
      <c r="P136" s="87"/>
      <c r="Q136" s="87"/>
      <c r="R136" s="86"/>
      <c r="S136" s="22"/>
      <c r="T136" s="20"/>
      <c r="U136" s="20"/>
      <c r="V136" s="23"/>
    </row>
    <row r="137" spans="1:22" x14ac:dyDescent="0.2">
      <c r="A137" s="84">
        <f t="shared" si="19"/>
        <v>129</v>
      </c>
      <c r="B137" s="132" t="s">
        <v>145</v>
      </c>
      <c r="C137" s="13">
        <f t="shared" si="20"/>
        <v>0</v>
      </c>
      <c r="D137" s="16">
        <f t="shared" si="20"/>
        <v>0</v>
      </c>
      <c r="E137" s="20"/>
      <c r="F137" s="21"/>
      <c r="G137" s="89">
        <f t="shared" si="24"/>
        <v>0</v>
      </c>
      <c r="H137" s="16"/>
      <c r="I137" s="20"/>
      <c r="J137" s="86"/>
      <c r="K137" s="89"/>
      <c r="L137" s="87"/>
      <c r="M137" s="87"/>
      <c r="N137" s="86"/>
      <c r="O137" s="89"/>
      <c r="P137" s="87"/>
      <c r="Q137" s="87"/>
      <c r="R137" s="86"/>
      <c r="S137" s="22"/>
      <c r="T137" s="20"/>
      <c r="U137" s="20"/>
      <c r="V137" s="23"/>
    </row>
    <row r="138" spans="1:22" x14ac:dyDescent="0.2">
      <c r="A138" s="84">
        <v>130</v>
      </c>
      <c r="B138" s="18" t="s">
        <v>80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6"/>
      <c r="K138" s="89"/>
      <c r="L138" s="87"/>
      <c r="M138" s="87"/>
      <c r="N138" s="86"/>
      <c r="O138" s="89"/>
      <c r="P138" s="87"/>
      <c r="Q138" s="87"/>
      <c r="R138" s="86"/>
      <c r="S138" s="22">
        <f>T138+V138</f>
        <v>4</v>
      </c>
      <c r="T138" s="20">
        <v>4</v>
      </c>
      <c r="U138" s="20"/>
      <c r="V138" s="23"/>
    </row>
    <row r="139" spans="1:22" ht="13.5" thickBot="1" x14ac:dyDescent="0.25">
      <c r="A139" s="113">
        <v>131</v>
      </c>
      <c r="B139" s="35" t="s">
        <v>124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6"/>
      <c r="K139" s="133"/>
      <c r="L139" s="134"/>
      <c r="M139" s="134"/>
      <c r="N139" s="135"/>
      <c r="O139" s="133"/>
      <c r="P139" s="134"/>
      <c r="Q139" s="134"/>
      <c r="R139" s="135"/>
      <c r="S139" s="22">
        <f>T139+V139</f>
        <v>0.4</v>
      </c>
      <c r="T139" s="37">
        <v>0.4</v>
      </c>
      <c r="U139" s="37"/>
      <c r="V139" s="40"/>
    </row>
    <row r="140" spans="1:22" ht="45.75" thickBot="1" x14ac:dyDescent="0.25">
      <c r="A140" s="64">
        <v>132</v>
      </c>
      <c r="B140" s="136" t="s">
        <v>146</v>
      </c>
      <c r="C140" s="66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6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7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6"/>
      <c r="P140" s="53"/>
      <c r="Q140" s="53"/>
      <c r="R140" s="58"/>
      <c r="S140" s="66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">
      <c r="A141" s="69">
        <f t="shared" si="19"/>
        <v>133</v>
      </c>
      <c r="B141" s="83" t="s">
        <v>92</v>
      </c>
      <c r="C141" s="78">
        <f t="shared" si="20"/>
        <v>0</v>
      </c>
      <c r="D141" s="76">
        <f t="shared" si="20"/>
        <v>0</v>
      </c>
      <c r="E141" s="76"/>
      <c r="F141" s="79">
        <f t="shared" si="20"/>
        <v>0</v>
      </c>
      <c r="G141" s="76">
        <f>SUM(G142:G156)</f>
        <v>0</v>
      </c>
      <c r="H141" s="76">
        <f>SUM(H142:H156)</f>
        <v>0</v>
      </c>
      <c r="I141" s="76"/>
      <c r="J141" s="80">
        <f>SUM(J142:J156)</f>
        <v>0</v>
      </c>
      <c r="K141" s="81">
        <f>SUM(K142:K153)+K154</f>
        <v>0</v>
      </c>
      <c r="L141" s="76">
        <f>SUM(L142:L153)</f>
        <v>0</v>
      </c>
      <c r="M141" s="76">
        <f>SUM(M142:M153)</f>
        <v>0</v>
      </c>
      <c r="N141" s="106"/>
      <c r="O141" s="125"/>
      <c r="P141" s="110"/>
      <c r="Q141" s="110"/>
      <c r="R141" s="106"/>
      <c r="S141" s="125"/>
      <c r="T141" s="110"/>
      <c r="U141" s="110"/>
      <c r="V141" s="106"/>
    </row>
    <row r="142" spans="1:22" x14ac:dyDescent="0.2">
      <c r="A142" s="84">
        <f t="shared" si="19"/>
        <v>134</v>
      </c>
      <c r="B142" s="33" t="s">
        <v>147</v>
      </c>
      <c r="C142" s="13">
        <f t="shared" si="20"/>
        <v>0</v>
      </c>
      <c r="D142" s="87">
        <f t="shared" si="20"/>
        <v>0</v>
      </c>
      <c r="E142" s="20"/>
      <c r="F142" s="23"/>
      <c r="G142" s="93">
        <f t="shared" si="24"/>
        <v>0</v>
      </c>
      <c r="H142" s="87"/>
      <c r="I142" s="87"/>
      <c r="J142" s="88"/>
      <c r="K142" s="89"/>
      <c r="L142" s="87"/>
      <c r="M142" s="87"/>
      <c r="N142" s="86"/>
      <c r="O142" s="89"/>
      <c r="P142" s="87"/>
      <c r="Q142" s="87"/>
      <c r="R142" s="86"/>
      <c r="S142" s="89"/>
      <c r="T142" s="87"/>
      <c r="U142" s="87"/>
      <c r="V142" s="86"/>
    </row>
    <row r="143" spans="1:22" x14ac:dyDescent="0.2">
      <c r="A143" s="84">
        <f>+A142+1</f>
        <v>135</v>
      </c>
      <c r="B143" s="33" t="s">
        <v>148</v>
      </c>
      <c r="C143" s="13">
        <f t="shared" si="20"/>
        <v>0</v>
      </c>
      <c r="D143" s="87">
        <f t="shared" si="20"/>
        <v>0</v>
      </c>
      <c r="E143" s="20"/>
      <c r="F143" s="23"/>
      <c r="G143" s="93">
        <f t="shared" si="24"/>
        <v>0</v>
      </c>
      <c r="H143" s="87"/>
      <c r="I143" s="87"/>
      <c r="J143" s="88"/>
      <c r="K143" s="89"/>
      <c r="L143" s="87"/>
      <c r="M143" s="87"/>
      <c r="N143" s="86"/>
      <c r="O143" s="89"/>
      <c r="P143" s="87"/>
      <c r="Q143" s="87"/>
      <c r="R143" s="86"/>
      <c r="S143" s="89"/>
      <c r="T143" s="87"/>
      <c r="U143" s="87"/>
      <c r="V143" s="86"/>
    </row>
    <row r="144" spans="1:22" x14ac:dyDescent="0.2">
      <c r="A144" s="84">
        <f>+A143+1</f>
        <v>136</v>
      </c>
      <c r="B144" s="33" t="s">
        <v>149</v>
      </c>
      <c r="C144" s="13">
        <f t="shared" si="20"/>
        <v>0</v>
      </c>
      <c r="D144" s="87">
        <f t="shared" si="20"/>
        <v>0</v>
      </c>
      <c r="E144" s="20"/>
      <c r="F144" s="23"/>
      <c r="G144" s="93">
        <f t="shared" si="24"/>
        <v>0</v>
      </c>
      <c r="H144" s="87"/>
      <c r="I144" s="87"/>
      <c r="J144" s="88"/>
      <c r="K144" s="89"/>
      <c r="L144" s="87"/>
      <c r="M144" s="87"/>
      <c r="N144" s="86"/>
      <c r="O144" s="89"/>
      <c r="P144" s="87"/>
      <c r="Q144" s="87"/>
      <c r="R144" s="86"/>
      <c r="S144" s="89"/>
      <c r="T144" s="87"/>
      <c r="U144" s="87"/>
      <c r="V144" s="86"/>
    </row>
    <row r="145" spans="1:22" x14ac:dyDescent="0.2">
      <c r="A145" s="84">
        <v>137</v>
      </c>
      <c r="B145" s="33" t="s">
        <v>150</v>
      </c>
      <c r="C145" s="13">
        <f t="shared" si="20"/>
        <v>0</v>
      </c>
      <c r="D145" s="87">
        <f t="shared" si="20"/>
        <v>0</v>
      </c>
      <c r="E145" s="20"/>
      <c r="F145" s="23"/>
      <c r="G145" s="93">
        <f t="shared" si="24"/>
        <v>0</v>
      </c>
      <c r="H145" s="85"/>
      <c r="I145" s="87"/>
      <c r="J145" s="88"/>
      <c r="K145" s="89"/>
      <c r="L145" s="87"/>
      <c r="M145" s="87"/>
      <c r="N145" s="86"/>
      <c r="O145" s="89"/>
      <c r="P145" s="87"/>
      <c r="Q145" s="87"/>
      <c r="R145" s="86"/>
      <c r="S145" s="89"/>
      <c r="T145" s="87"/>
      <c r="U145" s="87"/>
      <c r="V145" s="86"/>
    </row>
    <row r="146" spans="1:22" x14ac:dyDescent="0.2">
      <c r="A146" s="84">
        <v>138</v>
      </c>
      <c r="B146" s="112" t="s">
        <v>151</v>
      </c>
      <c r="C146" s="13">
        <f t="shared" si="20"/>
        <v>0</v>
      </c>
      <c r="D146" s="87">
        <f t="shared" si="20"/>
        <v>0</v>
      </c>
      <c r="E146" s="20"/>
      <c r="F146" s="23"/>
      <c r="G146" s="93">
        <f t="shared" si="24"/>
        <v>0</v>
      </c>
      <c r="H146" s="87"/>
      <c r="I146" s="87"/>
      <c r="J146" s="88"/>
      <c r="K146" s="89"/>
      <c r="L146" s="87"/>
      <c r="M146" s="87"/>
      <c r="N146" s="86"/>
      <c r="O146" s="89"/>
      <c r="P146" s="87"/>
      <c r="Q146" s="87"/>
      <c r="R146" s="86"/>
      <c r="S146" s="89"/>
      <c r="T146" s="87"/>
      <c r="U146" s="87"/>
      <c r="V146" s="86"/>
    </row>
    <row r="147" spans="1:22" x14ac:dyDescent="0.2">
      <c r="A147" s="84">
        <f>+A146+1</f>
        <v>139</v>
      </c>
      <c r="B147" s="33" t="s">
        <v>152</v>
      </c>
      <c r="C147" s="13">
        <f t="shared" si="20"/>
        <v>0</v>
      </c>
      <c r="D147" s="87">
        <f t="shared" si="20"/>
        <v>0</v>
      </c>
      <c r="E147" s="20"/>
      <c r="F147" s="23"/>
      <c r="G147" s="93"/>
      <c r="H147" s="87"/>
      <c r="I147" s="87"/>
      <c r="J147" s="88"/>
      <c r="K147" s="89">
        <f>L147+N147</f>
        <v>0</v>
      </c>
      <c r="L147" s="87"/>
      <c r="M147" s="87"/>
      <c r="N147" s="86"/>
      <c r="O147" s="89"/>
      <c r="P147" s="87"/>
      <c r="Q147" s="87"/>
      <c r="R147" s="86"/>
      <c r="S147" s="89"/>
      <c r="T147" s="87"/>
      <c r="U147" s="87"/>
      <c r="V147" s="86"/>
    </row>
    <row r="148" spans="1:22" x14ac:dyDescent="0.2">
      <c r="A148" s="84">
        <f>+A147+1</f>
        <v>140</v>
      </c>
      <c r="B148" s="33" t="s">
        <v>153</v>
      </c>
      <c r="C148" s="13">
        <f t="shared" si="20"/>
        <v>0</v>
      </c>
      <c r="D148" s="87">
        <f t="shared" si="20"/>
        <v>0</v>
      </c>
      <c r="E148" s="20"/>
      <c r="F148" s="23"/>
      <c r="G148" s="93"/>
      <c r="H148" s="87"/>
      <c r="I148" s="87"/>
      <c r="J148" s="88"/>
      <c r="K148" s="89">
        <f>L148+N148</f>
        <v>0</v>
      </c>
      <c r="L148" s="87"/>
      <c r="M148" s="87"/>
      <c r="N148" s="86"/>
      <c r="O148" s="89"/>
      <c r="P148" s="87"/>
      <c r="Q148" s="87"/>
      <c r="R148" s="86"/>
      <c r="S148" s="89"/>
      <c r="T148" s="87"/>
      <c r="U148" s="87"/>
      <c r="V148" s="86"/>
    </row>
    <row r="149" spans="1:22" x14ac:dyDescent="0.2">
      <c r="A149" s="84">
        <v>141</v>
      </c>
      <c r="B149" s="33" t="s">
        <v>154</v>
      </c>
      <c r="C149" s="13"/>
      <c r="D149" s="87"/>
      <c r="E149" s="20"/>
      <c r="F149" s="23"/>
      <c r="G149" s="93"/>
      <c r="H149" s="87"/>
      <c r="I149" s="87"/>
      <c r="J149" s="88"/>
      <c r="K149" s="89">
        <f>L149+N149</f>
        <v>0</v>
      </c>
      <c r="L149" s="87"/>
      <c r="M149" s="87"/>
      <c r="N149" s="86"/>
      <c r="O149" s="89"/>
      <c r="P149" s="87"/>
      <c r="Q149" s="87"/>
      <c r="R149" s="86"/>
      <c r="S149" s="89"/>
      <c r="T149" s="87"/>
      <c r="U149" s="87"/>
      <c r="V149" s="86"/>
    </row>
    <row r="150" spans="1:22" x14ac:dyDescent="0.2">
      <c r="A150" s="84">
        <v>142</v>
      </c>
      <c r="B150" s="33" t="s">
        <v>155</v>
      </c>
      <c r="C150" s="13">
        <f t="shared" si="20"/>
        <v>0</v>
      </c>
      <c r="D150" s="87">
        <f t="shared" si="20"/>
        <v>0</v>
      </c>
      <c r="E150" s="20"/>
      <c r="F150" s="23"/>
      <c r="G150" s="93">
        <f t="shared" si="24"/>
        <v>0</v>
      </c>
      <c r="H150" s="87"/>
      <c r="I150" s="87"/>
      <c r="J150" s="88"/>
      <c r="K150" s="89"/>
      <c r="L150" s="87"/>
      <c r="M150" s="87"/>
      <c r="N150" s="86"/>
      <c r="O150" s="89"/>
      <c r="P150" s="87"/>
      <c r="Q150" s="87"/>
      <c r="R150" s="86"/>
      <c r="S150" s="89"/>
      <c r="T150" s="87"/>
      <c r="U150" s="87"/>
      <c r="V150" s="86"/>
    </row>
    <row r="151" spans="1:22" ht="38.25" x14ac:dyDescent="0.2">
      <c r="A151" s="137">
        <v>143</v>
      </c>
      <c r="B151" s="138" t="s">
        <v>156</v>
      </c>
      <c r="C151" s="139">
        <f t="shared" si="20"/>
        <v>0</v>
      </c>
      <c r="D151" s="140">
        <f>H151+L151+P151+T151</f>
        <v>0</v>
      </c>
      <c r="E151" s="141"/>
      <c r="F151" s="142"/>
      <c r="G151" s="143">
        <f t="shared" si="24"/>
        <v>0</v>
      </c>
      <c r="H151" s="144"/>
      <c r="I151" s="145"/>
      <c r="J151" s="146"/>
      <c r="K151" s="89"/>
      <c r="L151" s="145"/>
      <c r="M151" s="145"/>
      <c r="N151" s="147"/>
      <c r="O151" s="148"/>
      <c r="P151" s="145"/>
      <c r="Q151" s="145"/>
      <c r="R151" s="147"/>
      <c r="S151" s="34"/>
      <c r="T151" s="145"/>
      <c r="U151" s="145"/>
      <c r="V151" s="147"/>
    </row>
    <row r="152" spans="1:22" x14ac:dyDescent="0.2">
      <c r="A152" s="137">
        <v>144</v>
      </c>
      <c r="B152" s="138" t="s">
        <v>157</v>
      </c>
      <c r="C152" s="139">
        <f t="shared" si="20"/>
        <v>0</v>
      </c>
      <c r="D152" s="140">
        <f>H152+L152+P152+T152</f>
        <v>0</v>
      </c>
      <c r="E152" s="140">
        <f>I152+M152+Q152+U152</f>
        <v>0</v>
      </c>
      <c r="F152" s="142"/>
      <c r="G152" s="143"/>
      <c r="H152" s="144"/>
      <c r="I152" s="145"/>
      <c r="J152" s="146"/>
      <c r="K152" s="89">
        <f>L152+N152</f>
        <v>0</v>
      </c>
      <c r="L152" s="145"/>
      <c r="M152" s="145"/>
      <c r="N152" s="147"/>
      <c r="O152" s="148"/>
      <c r="P152" s="145"/>
      <c r="Q152" s="145"/>
      <c r="R152" s="147"/>
      <c r="S152" s="34"/>
      <c r="T152" s="145"/>
      <c r="U152" s="145"/>
      <c r="V152" s="147"/>
    </row>
    <row r="153" spans="1:22" ht="25.5" x14ac:dyDescent="0.2">
      <c r="A153" s="84">
        <v>145</v>
      </c>
      <c r="B153" s="97" t="s">
        <v>158</v>
      </c>
      <c r="C153" s="13">
        <f t="shared" si="20"/>
        <v>0</v>
      </c>
      <c r="D153" s="140"/>
      <c r="E153" s="20"/>
      <c r="F153" s="25">
        <f t="shared" si="20"/>
        <v>0</v>
      </c>
      <c r="G153" s="143">
        <f t="shared" si="24"/>
        <v>0</v>
      </c>
      <c r="H153" s="87"/>
      <c r="I153" s="87"/>
      <c r="J153" s="88"/>
      <c r="K153" s="89"/>
      <c r="L153" s="87"/>
      <c r="M153" s="87"/>
      <c r="N153" s="86"/>
      <c r="O153" s="89"/>
      <c r="P153" s="87"/>
      <c r="Q153" s="87"/>
      <c r="R153" s="86"/>
      <c r="S153" s="89"/>
      <c r="T153" s="87"/>
      <c r="U153" s="87"/>
      <c r="V153" s="86"/>
    </row>
    <row r="154" spans="1:22" ht="25.5" x14ac:dyDescent="0.2">
      <c r="A154" s="84">
        <v>146</v>
      </c>
      <c r="B154" s="149" t="s">
        <v>58</v>
      </c>
      <c r="C154" s="13">
        <f t="shared" si="20"/>
        <v>0</v>
      </c>
      <c r="D154" s="140"/>
      <c r="E154" s="20"/>
      <c r="F154" s="25">
        <f t="shared" si="20"/>
        <v>0</v>
      </c>
      <c r="G154" s="143">
        <f t="shared" si="24"/>
        <v>0</v>
      </c>
      <c r="H154" s="87"/>
      <c r="I154" s="87"/>
      <c r="J154" s="88"/>
      <c r="K154" s="89"/>
      <c r="L154" s="87"/>
      <c r="M154" s="87"/>
      <c r="N154" s="86"/>
      <c r="O154" s="89"/>
      <c r="P154" s="87"/>
      <c r="Q154" s="87"/>
      <c r="R154" s="86"/>
      <c r="S154" s="89"/>
      <c r="T154" s="87"/>
      <c r="U154" s="87"/>
      <c r="V154" s="86"/>
    </row>
    <row r="155" spans="1:22" x14ac:dyDescent="0.2">
      <c r="A155" s="84">
        <v>147</v>
      </c>
      <c r="B155" s="149" t="s">
        <v>159</v>
      </c>
      <c r="C155" s="13">
        <f t="shared" si="20"/>
        <v>0</v>
      </c>
      <c r="D155" s="140">
        <f>H155+L155+P155+T155</f>
        <v>0</v>
      </c>
      <c r="E155" s="20"/>
      <c r="F155" s="25"/>
      <c r="G155" s="143">
        <f t="shared" si="24"/>
        <v>0</v>
      </c>
      <c r="H155" s="87"/>
      <c r="I155" s="87"/>
      <c r="J155" s="88"/>
      <c r="K155" s="89"/>
      <c r="L155" s="87"/>
      <c r="M155" s="87"/>
      <c r="N155" s="86"/>
      <c r="O155" s="89"/>
      <c r="P155" s="87"/>
      <c r="Q155" s="87"/>
      <c r="R155" s="86"/>
      <c r="S155" s="89"/>
      <c r="T155" s="87"/>
      <c r="U155" s="87"/>
      <c r="V155" s="86"/>
    </row>
    <row r="156" spans="1:22" x14ac:dyDescent="0.2">
      <c r="A156" s="84">
        <v>148</v>
      </c>
      <c r="B156" s="149" t="s">
        <v>160</v>
      </c>
      <c r="C156" s="13">
        <f t="shared" si="20"/>
        <v>0</v>
      </c>
      <c r="D156" s="140">
        <f>H156+L156+P156+T156</f>
        <v>0</v>
      </c>
      <c r="E156" s="20"/>
      <c r="F156" s="25"/>
      <c r="G156" s="143">
        <f t="shared" si="24"/>
        <v>0</v>
      </c>
      <c r="H156" s="87"/>
      <c r="I156" s="87"/>
      <c r="J156" s="88"/>
      <c r="K156" s="89"/>
      <c r="L156" s="87"/>
      <c r="M156" s="87"/>
      <c r="N156" s="86"/>
      <c r="O156" s="89"/>
      <c r="P156" s="87"/>
      <c r="Q156" s="87"/>
      <c r="R156" s="86"/>
      <c r="S156" s="89"/>
      <c r="T156" s="87"/>
      <c r="U156" s="87"/>
      <c r="V156" s="86"/>
    </row>
    <row r="157" spans="1:22" x14ac:dyDescent="0.2">
      <c r="A157" s="84">
        <v>149</v>
      </c>
      <c r="B157" s="18" t="s">
        <v>31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6"/>
      <c r="O157" s="89"/>
      <c r="P157" s="87"/>
      <c r="Q157" s="87"/>
      <c r="R157" s="86"/>
      <c r="S157" s="22">
        <f>T157+V157</f>
        <v>0</v>
      </c>
      <c r="T157" s="20"/>
      <c r="U157" s="20"/>
      <c r="V157" s="23"/>
    </row>
    <row r="158" spans="1:22" x14ac:dyDescent="0.2">
      <c r="A158" s="84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9"/>
      <c r="P158" s="87"/>
      <c r="Q158" s="87"/>
      <c r="R158" s="86"/>
      <c r="S158" s="89"/>
      <c r="T158" s="87"/>
      <c r="U158" s="87"/>
      <c r="V158" s="86"/>
    </row>
    <row r="159" spans="1:22" x14ac:dyDescent="0.2">
      <c r="A159" s="84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9"/>
      <c r="P159" s="87"/>
      <c r="Q159" s="87"/>
      <c r="R159" s="86"/>
      <c r="S159" s="89"/>
      <c r="T159" s="87"/>
      <c r="U159" s="87"/>
      <c r="V159" s="86"/>
    </row>
    <row r="160" spans="1:22" x14ac:dyDescent="0.2">
      <c r="A160" s="84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9"/>
      <c r="P160" s="87"/>
      <c r="Q160" s="87"/>
      <c r="R160" s="86"/>
      <c r="S160" s="89"/>
      <c r="T160" s="87"/>
      <c r="U160" s="87"/>
      <c r="V160" s="86"/>
    </row>
    <row r="161" spans="1:22" x14ac:dyDescent="0.2">
      <c r="A161" s="84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9"/>
      <c r="P161" s="87"/>
      <c r="Q161" s="87"/>
      <c r="R161" s="86"/>
      <c r="S161" s="89"/>
      <c r="T161" s="87"/>
      <c r="U161" s="87"/>
      <c r="V161" s="86"/>
    </row>
    <row r="162" spans="1:22" x14ac:dyDescent="0.2">
      <c r="A162" s="84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9"/>
      <c r="P162" s="87"/>
      <c r="Q162" s="87"/>
      <c r="R162" s="86"/>
      <c r="S162" s="89"/>
      <c r="T162" s="87"/>
      <c r="U162" s="87"/>
      <c r="V162" s="86"/>
    </row>
    <row r="163" spans="1:22" x14ac:dyDescent="0.2">
      <c r="A163" s="84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9"/>
      <c r="P163" s="87"/>
      <c r="Q163" s="87"/>
      <c r="R163" s="86"/>
      <c r="S163" s="89"/>
      <c r="T163" s="87"/>
      <c r="U163" s="87"/>
      <c r="V163" s="86"/>
    </row>
    <row r="164" spans="1:22" x14ac:dyDescent="0.2">
      <c r="A164" s="84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9"/>
      <c r="P164" s="87"/>
      <c r="Q164" s="87"/>
      <c r="R164" s="86"/>
      <c r="S164" s="89"/>
      <c r="T164" s="87"/>
      <c r="U164" s="87"/>
      <c r="V164" s="86"/>
    </row>
    <row r="165" spans="1:22" x14ac:dyDescent="0.2">
      <c r="A165" s="84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9"/>
      <c r="P165" s="87"/>
      <c r="Q165" s="87"/>
      <c r="R165" s="86"/>
      <c r="S165" s="89"/>
      <c r="T165" s="87"/>
      <c r="U165" s="87"/>
      <c r="V165" s="86"/>
    </row>
    <row r="166" spans="1:22" x14ac:dyDescent="0.2">
      <c r="A166" s="84">
        <f t="shared" si="26"/>
        <v>158</v>
      </c>
      <c r="B166" s="18" t="s">
        <v>32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9"/>
      <c r="P166" s="87"/>
      <c r="Q166" s="87"/>
      <c r="R166" s="86"/>
      <c r="S166" s="89"/>
      <c r="T166" s="87"/>
      <c r="U166" s="87"/>
      <c r="V166" s="86"/>
    </row>
    <row r="167" spans="1:22" x14ac:dyDescent="0.2">
      <c r="A167" s="84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9"/>
      <c r="P167" s="87"/>
      <c r="Q167" s="87"/>
      <c r="R167" s="86"/>
      <c r="S167" s="89"/>
      <c r="T167" s="87"/>
      <c r="U167" s="87"/>
      <c r="V167" s="86"/>
    </row>
    <row r="168" spans="1:22" x14ac:dyDescent="0.2">
      <c r="A168" s="84">
        <f t="shared" si="26"/>
        <v>160</v>
      </c>
      <c r="B168" s="47" t="s">
        <v>87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4"/>
      <c r="H168" s="87"/>
      <c r="I168" s="87"/>
      <c r="J168" s="94"/>
      <c r="K168" s="28">
        <f t="shared" si="27"/>
        <v>0</v>
      </c>
      <c r="L168" s="20"/>
      <c r="M168" s="20"/>
      <c r="N168" s="91"/>
      <c r="O168" s="96"/>
      <c r="P168" s="87"/>
      <c r="Q168" s="87"/>
      <c r="R168" s="91"/>
      <c r="S168" s="96"/>
      <c r="T168" s="87"/>
      <c r="U168" s="87"/>
      <c r="V168" s="91"/>
    </row>
    <row r="169" spans="1:22" x14ac:dyDescent="0.2">
      <c r="A169" s="84">
        <f t="shared" si="26"/>
        <v>161</v>
      </c>
      <c r="B169" s="33" t="s">
        <v>161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4"/>
      <c r="H169" s="20"/>
      <c r="I169" s="20"/>
      <c r="J169" s="90"/>
      <c r="K169" s="150">
        <f t="shared" si="27"/>
        <v>0</v>
      </c>
      <c r="L169" s="16"/>
      <c r="M169" s="16"/>
      <c r="N169" s="91"/>
      <c r="O169" s="96"/>
      <c r="P169" s="87"/>
      <c r="Q169" s="87"/>
      <c r="R169" s="91"/>
      <c r="S169" s="96"/>
      <c r="T169" s="87"/>
      <c r="U169" s="87"/>
      <c r="V169" s="91"/>
    </row>
    <row r="170" spans="1:22" x14ac:dyDescent="0.2">
      <c r="A170" s="84">
        <f t="shared" si="26"/>
        <v>162</v>
      </c>
      <c r="B170" s="18" t="s">
        <v>40</v>
      </c>
      <c r="C170" s="22">
        <f t="shared" si="28"/>
        <v>0</v>
      </c>
      <c r="D170" s="20">
        <f t="shared" si="28"/>
        <v>0</v>
      </c>
      <c r="E170" s="20"/>
      <c r="F170" s="23"/>
      <c r="G170" s="90">
        <f>G171+G172</f>
        <v>0</v>
      </c>
      <c r="H170" s="20"/>
      <c r="I170" s="87"/>
      <c r="J170" s="94"/>
      <c r="K170" s="96"/>
      <c r="L170" s="87"/>
      <c r="M170" s="87"/>
      <c r="N170" s="91"/>
      <c r="O170" s="96"/>
      <c r="P170" s="87"/>
      <c r="Q170" s="87"/>
      <c r="R170" s="91"/>
      <c r="S170" s="96"/>
      <c r="T170" s="87"/>
      <c r="U170" s="87"/>
      <c r="V170" s="91"/>
    </row>
    <row r="171" spans="1:22" x14ac:dyDescent="0.2">
      <c r="A171" s="84">
        <f t="shared" si="26"/>
        <v>163</v>
      </c>
      <c r="B171" s="112" t="s">
        <v>162</v>
      </c>
      <c r="C171" s="13">
        <f t="shared" si="28"/>
        <v>0</v>
      </c>
      <c r="D171" s="87">
        <f t="shared" si="28"/>
        <v>0</v>
      </c>
      <c r="E171" s="87"/>
      <c r="F171" s="86"/>
      <c r="G171" s="94">
        <f t="shared" si="24"/>
        <v>0</v>
      </c>
      <c r="H171" s="87"/>
      <c r="I171" s="87"/>
      <c r="J171" s="94"/>
      <c r="K171" s="96"/>
      <c r="L171" s="87"/>
      <c r="M171" s="87"/>
      <c r="N171" s="91"/>
      <c r="O171" s="96"/>
      <c r="P171" s="87"/>
      <c r="Q171" s="87"/>
      <c r="R171" s="91"/>
      <c r="S171" s="96"/>
      <c r="T171" s="87"/>
      <c r="U171" s="87"/>
      <c r="V171" s="91"/>
    </row>
    <row r="172" spans="1:22" x14ac:dyDescent="0.2">
      <c r="A172" s="84">
        <f t="shared" si="26"/>
        <v>164</v>
      </c>
      <c r="B172" s="33" t="s">
        <v>163</v>
      </c>
      <c r="C172" s="13">
        <f t="shared" si="28"/>
        <v>0</v>
      </c>
      <c r="D172" s="87">
        <f t="shared" si="28"/>
        <v>0</v>
      </c>
      <c r="E172" s="87"/>
      <c r="F172" s="86"/>
      <c r="G172" s="94">
        <f t="shared" ref="G172:G207" si="29">H172+J172</f>
        <v>0</v>
      </c>
      <c r="H172" s="87"/>
      <c r="I172" s="87"/>
      <c r="J172" s="94"/>
      <c r="K172" s="96"/>
      <c r="L172" s="87"/>
      <c r="M172" s="87"/>
      <c r="N172" s="91"/>
      <c r="O172" s="96"/>
      <c r="P172" s="87"/>
      <c r="Q172" s="87"/>
      <c r="R172" s="91"/>
      <c r="S172" s="96"/>
      <c r="T172" s="87"/>
      <c r="U172" s="87"/>
      <c r="V172" s="91"/>
    </row>
    <row r="173" spans="1:22" x14ac:dyDescent="0.2">
      <c r="A173" s="84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8"/>
      <c r="K173" s="28">
        <f>L173+N173</f>
        <v>0</v>
      </c>
      <c r="L173" s="20"/>
      <c r="M173" s="20"/>
      <c r="N173" s="86"/>
      <c r="O173" s="89"/>
      <c r="P173" s="87"/>
      <c r="Q173" s="87"/>
      <c r="R173" s="86"/>
      <c r="S173" s="22">
        <f>T173+V173</f>
        <v>0</v>
      </c>
      <c r="T173" s="20"/>
      <c r="U173" s="20"/>
      <c r="V173" s="86"/>
    </row>
    <row r="174" spans="1:22" ht="13.5" thickBot="1" x14ac:dyDescent="0.25">
      <c r="A174" s="113">
        <f t="shared" si="26"/>
        <v>166</v>
      </c>
      <c r="B174" s="151" t="s">
        <v>164</v>
      </c>
      <c r="C174" s="42">
        <f t="shared" si="28"/>
        <v>0</v>
      </c>
      <c r="D174" s="134">
        <f t="shared" si="28"/>
        <v>0</v>
      </c>
      <c r="E174" s="134">
        <f>I174+M174+Q174+U174</f>
        <v>0</v>
      </c>
      <c r="F174" s="135"/>
      <c r="G174" s="152"/>
      <c r="H174" s="134"/>
      <c r="I174" s="134"/>
      <c r="J174" s="153"/>
      <c r="K174" s="150">
        <f>L174+N174</f>
        <v>0</v>
      </c>
      <c r="L174" s="134"/>
      <c r="M174" s="134"/>
      <c r="N174" s="135"/>
      <c r="O174" s="133"/>
      <c r="P174" s="134"/>
      <c r="Q174" s="134"/>
      <c r="R174" s="135"/>
      <c r="S174" s="13">
        <f>T174+V174</f>
        <v>0</v>
      </c>
      <c r="T174" s="134"/>
      <c r="U174" s="134"/>
      <c r="V174" s="135"/>
    </row>
    <row r="175" spans="1:22" ht="45.75" thickBot="1" x14ac:dyDescent="0.3">
      <c r="A175" s="64">
        <f t="shared" si="26"/>
        <v>167</v>
      </c>
      <c r="B175" s="65" t="s">
        <v>165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6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8">
        <f>N176+N185+SUM(N187:N196)</f>
        <v>0</v>
      </c>
      <c r="O175" s="57"/>
      <c r="P175" s="53"/>
      <c r="Q175" s="53"/>
      <c r="R175" s="68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">
      <c r="A176" s="154">
        <f t="shared" si="26"/>
        <v>168</v>
      </c>
      <c r="B176" s="155" t="s">
        <v>96</v>
      </c>
      <c r="C176" s="124">
        <f>G176+K176+O176+S176</f>
        <v>0</v>
      </c>
      <c r="D176" s="104">
        <f>H176+L176+P176+T176</f>
        <v>0</v>
      </c>
      <c r="E176" s="104"/>
      <c r="F176" s="107">
        <f>J176+N176+R176+V176</f>
        <v>0</v>
      </c>
      <c r="G176" s="103">
        <f>G177+G179+G180+G181+G182+G183+G184</f>
        <v>0</v>
      </c>
      <c r="H176" s="104">
        <f>H177+H179+H180+H181+H182+H183+H184</f>
        <v>0</v>
      </c>
      <c r="I176" s="104"/>
      <c r="J176" s="156">
        <f>J177+J179</f>
        <v>0</v>
      </c>
      <c r="K176" s="103">
        <f>L176+N176</f>
        <v>0</v>
      </c>
      <c r="L176" s="103">
        <f>L177+L180+L181</f>
        <v>0</v>
      </c>
      <c r="M176" s="103"/>
      <c r="N176" s="157">
        <f>N177+N180+N181</f>
        <v>0</v>
      </c>
      <c r="O176" s="158"/>
      <c r="P176" s="159"/>
      <c r="Q176" s="159"/>
      <c r="R176" s="105"/>
      <c r="S176" s="125"/>
      <c r="T176" s="110"/>
      <c r="U176" s="110"/>
      <c r="V176" s="106"/>
    </row>
    <row r="177" spans="1:22" x14ac:dyDescent="0.2">
      <c r="A177" s="160">
        <f t="shared" si="26"/>
        <v>169</v>
      </c>
      <c r="B177" s="33" t="s">
        <v>166</v>
      </c>
      <c r="C177" s="13">
        <f>G177+K177+O177+S177</f>
        <v>0</v>
      </c>
      <c r="D177" s="87">
        <f>H177</f>
        <v>0</v>
      </c>
      <c r="E177" s="87"/>
      <c r="F177" s="88">
        <f>J177+N177+R177+V177</f>
        <v>0</v>
      </c>
      <c r="G177" s="89">
        <f t="shared" si="29"/>
        <v>0</v>
      </c>
      <c r="H177" s="16"/>
      <c r="I177" s="16"/>
      <c r="J177" s="25"/>
      <c r="K177" s="81">
        <f>L177+N177</f>
        <v>0</v>
      </c>
      <c r="L177" s="87"/>
      <c r="M177" s="87"/>
      <c r="N177" s="86">
        <f>N178</f>
        <v>0</v>
      </c>
      <c r="O177" s="89"/>
      <c r="P177" s="87"/>
      <c r="Q177" s="87"/>
      <c r="R177" s="86"/>
      <c r="S177" s="89"/>
      <c r="T177" s="87"/>
      <c r="U177" s="87"/>
      <c r="V177" s="86"/>
    </row>
    <row r="178" spans="1:22" x14ac:dyDescent="0.2">
      <c r="A178" s="160">
        <f t="shared" si="26"/>
        <v>170</v>
      </c>
      <c r="B178" s="33" t="s">
        <v>167</v>
      </c>
      <c r="C178" s="13">
        <f t="shared" ref="C178:E208" si="31">G178+K178+O178+S178</f>
        <v>0</v>
      </c>
      <c r="D178" s="87"/>
      <c r="E178" s="87"/>
      <c r="F178" s="88">
        <f>J178+N178+R178+V178</f>
        <v>0</v>
      </c>
      <c r="G178" s="89"/>
      <c r="H178" s="16"/>
      <c r="I178" s="87"/>
      <c r="J178" s="86"/>
      <c r="K178" s="89">
        <f>L178+N178</f>
        <v>0</v>
      </c>
      <c r="L178" s="87"/>
      <c r="M178" s="87"/>
      <c r="N178" s="86"/>
      <c r="O178" s="89"/>
      <c r="P178" s="87"/>
      <c r="Q178" s="87"/>
      <c r="R178" s="86"/>
      <c r="S178" s="89"/>
      <c r="T178" s="87"/>
      <c r="U178" s="87"/>
      <c r="V178" s="86"/>
    </row>
    <row r="179" spans="1:22" ht="25.5" x14ac:dyDescent="0.2">
      <c r="A179" s="160">
        <v>171</v>
      </c>
      <c r="B179" s="161" t="s">
        <v>168</v>
      </c>
      <c r="C179" s="150">
        <f t="shared" si="31"/>
        <v>0</v>
      </c>
      <c r="D179" s="16"/>
      <c r="E179" s="16"/>
      <c r="F179" s="88">
        <f>J179+N179+R179+V179</f>
        <v>0</v>
      </c>
      <c r="G179" s="89">
        <f t="shared" si="29"/>
        <v>0</v>
      </c>
      <c r="H179" s="16"/>
      <c r="I179" s="87"/>
      <c r="J179" s="7"/>
      <c r="K179" s="89"/>
      <c r="L179" s="87"/>
      <c r="M179" s="87"/>
      <c r="N179" s="86"/>
      <c r="O179" s="89"/>
      <c r="P179" s="87"/>
      <c r="Q179" s="87"/>
      <c r="R179" s="86"/>
      <c r="S179" s="89"/>
      <c r="T179" s="87"/>
      <c r="U179" s="87"/>
      <c r="V179" s="86"/>
    </row>
    <row r="180" spans="1:22" x14ac:dyDescent="0.2">
      <c r="A180" s="160">
        <f t="shared" si="26"/>
        <v>172</v>
      </c>
      <c r="B180" s="33" t="s">
        <v>169</v>
      </c>
      <c r="C180" s="13">
        <f t="shared" si="31"/>
        <v>0</v>
      </c>
      <c r="D180" s="87">
        <f t="shared" si="31"/>
        <v>0</v>
      </c>
      <c r="E180" s="87"/>
      <c r="F180" s="88"/>
      <c r="G180" s="89">
        <f t="shared" si="29"/>
        <v>0</v>
      </c>
      <c r="H180" s="87"/>
      <c r="I180" s="87"/>
      <c r="J180" s="86"/>
      <c r="K180" s="89"/>
      <c r="L180" s="87"/>
      <c r="M180" s="87"/>
      <c r="N180" s="86"/>
      <c r="O180" s="89"/>
      <c r="P180" s="87"/>
      <c r="Q180" s="87"/>
      <c r="R180" s="86"/>
      <c r="S180" s="89"/>
      <c r="T180" s="87"/>
      <c r="U180" s="87"/>
      <c r="V180" s="86"/>
    </row>
    <row r="181" spans="1:22" x14ac:dyDescent="0.2">
      <c r="A181" s="160">
        <f t="shared" si="26"/>
        <v>173</v>
      </c>
      <c r="B181" s="33" t="s">
        <v>161</v>
      </c>
      <c r="C181" s="13">
        <f t="shared" si="31"/>
        <v>0</v>
      </c>
      <c r="D181" s="87">
        <f t="shared" si="31"/>
        <v>0</v>
      </c>
      <c r="E181" s="87"/>
      <c r="F181" s="88"/>
      <c r="G181" s="89"/>
      <c r="H181" s="93"/>
      <c r="I181" s="93"/>
      <c r="J181" s="91"/>
      <c r="K181" s="89">
        <f>L181+N181</f>
        <v>0</v>
      </c>
      <c r="L181" s="93"/>
      <c r="M181" s="93"/>
      <c r="N181" s="91"/>
      <c r="O181" s="89"/>
      <c r="P181" s="93"/>
      <c r="Q181" s="93"/>
      <c r="R181" s="91"/>
      <c r="S181" s="89"/>
      <c r="T181" s="93"/>
      <c r="U181" s="93"/>
      <c r="V181" s="91"/>
    </row>
    <row r="182" spans="1:22" x14ac:dyDescent="0.2">
      <c r="A182" s="160">
        <v>174</v>
      </c>
      <c r="B182" s="33" t="s">
        <v>170</v>
      </c>
      <c r="C182" s="13">
        <f t="shared" si="31"/>
        <v>0</v>
      </c>
      <c r="D182" s="87">
        <f t="shared" si="31"/>
        <v>0</v>
      </c>
      <c r="E182" s="87"/>
      <c r="F182" s="88"/>
      <c r="G182" s="89">
        <f t="shared" si="29"/>
        <v>0</v>
      </c>
      <c r="H182" s="87"/>
      <c r="I182" s="93"/>
      <c r="J182" s="91"/>
      <c r="K182" s="96"/>
      <c r="L182" s="87"/>
      <c r="M182" s="93"/>
      <c r="N182" s="91"/>
      <c r="O182" s="96"/>
      <c r="P182" s="87"/>
      <c r="Q182" s="93"/>
      <c r="R182" s="91"/>
      <c r="S182" s="96"/>
      <c r="T182" s="87"/>
      <c r="U182" s="93"/>
      <c r="V182" s="91"/>
    </row>
    <row r="183" spans="1:22" x14ac:dyDescent="0.2">
      <c r="A183" s="160">
        <v>175</v>
      </c>
      <c r="B183" s="33" t="s">
        <v>171</v>
      </c>
      <c r="C183" s="13">
        <f t="shared" si="31"/>
        <v>0</v>
      </c>
      <c r="D183" s="87">
        <f t="shared" si="31"/>
        <v>0</v>
      </c>
      <c r="E183" s="87"/>
      <c r="F183" s="88"/>
      <c r="G183" s="96">
        <f t="shared" si="29"/>
        <v>0</v>
      </c>
      <c r="H183" s="87"/>
      <c r="I183" s="93"/>
      <c r="J183" s="91"/>
      <c r="K183" s="96"/>
      <c r="L183" s="87"/>
      <c r="M183" s="93"/>
      <c r="N183" s="91"/>
      <c r="O183" s="96"/>
      <c r="P183" s="87"/>
      <c r="Q183" s="93"/>
      <c r="R183" s="91"/>
      <c r="S183" s="96"/>
      <c r="T183" s="87"/>
      <c r="U183" s="93"/>
      <c r="V183" s="91"/>
    </row>
    <row r="184" spans="1:22" x14ac:dyDescent="0.2">
      <c r="A184" s="160">
        <v>176</v>
      </c>
      <c r="B184" s="33" t="s">
        <v>172</v>
      </c>
      <c r="C184" s="13">
        <f t="shared" si="31"/>
        <v>0</v>
      </c>
      <c r="D184" s="87">
        <f t="shared" si="31"/>
        <v>0</v>
      </c>
      <c r="E184" s="87"/>
      <c r="F184" s="88"/>
      <c r="G184" s="96">
        <f t="shared" si="29"/>
        <v>0</v>
      </c>
      <c r="H184" s="87"/>
      <c r="I184" s="93"/>
      <c r="J184" s="91"/>
      <c r="K184" s="96"/>
      <c r="L184" s="87"/>
      <c r="M184" s="93"/>
      <c r="N184" s="91"/>
      <c r="O184" s="96"/>
      <c r="P184" s="87"/>
      <c r="Q184" s="93"/>
      <c r="R184" s="91"/>
      <c r="S184" s="96"/>
      <c r="T184" s="87"/>
      <c r="U184" s="93"/>
      <c r="V184" s="91"/>
    </row>
    <row r="185" spans="1:22" x14ac:dyDescent="0.2">
      <c r="A185" s="160">
        <v>177</v>
      </c>
      <c r="B185" s="18" t="s">
        <v>101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7"/>
      <c r="J185" s="91"/>
      <c r="K185" s="96"/>
      <c r="L185" s="87"/>
      <c r="M185" s="87"/>
      <c r="N185" s="91"/>
      <c r="O185" s="96"/>
      <c r="P185" s="87"/>
      <c r="Q185" s="87"/>
      <c r="R185" s="91"/>
      <c r="S185" s="96"/>
      <c r="T185" s="87"/>
      <c r="U185" s="87"/>
      <c r="V185" s="91"/>
    </row>
    <row r="186" spans="1:22" x14ac:dyDescent="0.2">
      <c r="A186" s="160">
        <f t="shared" si="26"/>
        <v>178</v>
      </c>
      <c r="B186" s="33" t="s">
        <v>173</v>
      </c>
      <c r="C186" s="13">
        <f t="shared" si="31"/>
        <v>0</v>
      </c>
      <c r="D186" s="87">
        <f t="shared" si="31"/>
        <v>0</v>
      </c>
      <c r="E186" s="87"/>
      <c r="F186" s="88"/>
      <c r="G186" s="96">
        <f t="shared" si="29"/>
        <v>0</v>
      </c>
      <c r="H186" s="87"/>
      <c r="I186" s="87"/>
      <c r="J186" s="91"/>
      <c r="K186" s="96"/>
      <c r="L186" s="87"/>
      <c r="M186" s="87"/>
      <c r="N186" s="91"/>
      <c r="O186" s="96"/>
      <c r="P186" s="87"/>
      <c r="Q186" s="87"/>
      <c r="R186" s="91"/>
      <c r="S186" s="96"/>
      <c r="T186" s="87"/>
      <c r="U186" s="87"/>
      <c r="V186" s="91"/>
    </row>
    <row r="187" spans="1:22" x14ac:dyDescent="0.2">
      <c r="A187" s="160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7"/>
      <c r="M187" s="87"/>
      <c r="N187" s="86"/>
      <c r="O187" s="89"/>
      <c r="P187" s="87"/>
      <c r="Q187" s="87"/>
      <c r="R187" s="86"/>
      <c r="S187" s="22">
        <f>T187+V187</f>
        <v>0</v>
      </c>
      <c r="T187" s="20"/>
      <c r="U187" s="20"/>
      <c r="V187" s="23"/>
    </row>
    <row r="188" spans="1:22" x14ac:dyDescent="0.2">
      <c r="A188" s="160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7"/>
      <c r="M188" s="87"/>
      <c r="N188" s="86"/>
      <c r="O188" s="89"/>
      <c r="P188" s="87"/>
      <c r="Q188" s="87"/>
      <c r="R188" s="86"/>
      <c r="S188" s="22"/>
      <c r="T188" s="20"/>
      <c r="U188" s="20"/>
      <c r="V188" s="23"/>
    </row>
    <row r="189" spans="1:22" x14ac:dyDescent="0.2">
      <c r="A189" s="160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7"/>
      <c r="M189" s="87"/>
      <c r="N189" s="86"/>
      <c r="O189" s="89"/>
      <c r="P189" s="87"/>
      <c r="Q189" s="87"/>
      <c r="R189" s="86"/>
      <c r="S189" s="22">
        <f>T189+V189</f>
        <v>0</v>
      </c>
      <c r="T189" s="20"/>
      <c r="U189" s="20"/>
      <c r="V189" s="23"/>
    </row>
    <row r="190" spans="1:22" x14ac:dyDescent="0.2">
      <c r="A190" s="160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7"/>
      <c r="M190" s="87"/>
      <c r="N190" s="86"/>
      <c r="O190" s="89"/>
      <c r="P190" s="87"/>
      <c r="Q190" s="87"/>
      <c r="R190" s="86"/>
      <c r="S190" s="22"/>
      <c r="T190" s="20"/>
      <c r="U190" s="20"/>
      <c r="V190" s="23"/>
    </row>
    <row r="191" spans="1:22" x14ac:dyDescent="0.2">
      <c r="A191" s="160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7"/>
      <c r="M191" s="87"/>
      <c r="N191" s="86"/>
      <c r="O191" s="89"/>
      <c r="P191" s="87"/>
      <c r="Q191" s="87"/>
      <c r="R191" s="86"/>
      <c r="S191" s="22"/>
      <c r="T191" s="20"/>
      <c r="U191" s="20"/>
      <c r="V191" s="23"/>
    </row>
    <row r="192" spans="1:22" x14ac:dyDescent="0.2">
      <c r="A192" s="160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7"/>
      <c r="M192" s="87"/>
      <c r="N192" s="86"/>
      <c r="O192" s="89"/>
      <c r="P192" s="87"/>
      <c r="Q192" s="87"/>
      <c r="R192" s="86"/>
      <c r="S192" s="22"/>
      <c r="T192" s="20"/>
      <c r="U192" s="20"/>
      <c r="V192" s="23"/>
    </row>
    <row r="193" spans="1:22" x14ac:dyDescent="0.2">
      <c r="A193" s="160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7"/>
      <c r="M193" s="87"/>
      <c r="N193" s="86"/>
      <c r="O193" s="89"/>
      <c r="P193" s="87"/>
      <c r="Q193" s="87"/>
      <c r="R193" s="86"/>
      <c r="S193" s="22">
        <f>T193+V193</f>
        <v>0</v>
      </c>
      <c r="T193" s="20"/>
      <c r="U193" s="20"/>
      <c r="V193" s="23"/>
    </row>
    <row r="194" spans="1:22" x14ac:dyDescent="0.2">
      <c r="A194" s="160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7"/>
      <c r="M194" s="87"/>
      <c r="N194" s="86"/>
      <c r="O194" s="89"/>
      <c r="P194" s="87"/>
      <c r="Q194" s="87"/>
      <c r="R194" s="86"/>
      <c r="S194" s="22"/>
      <c r="T194" s="20"/>
      <c r="U194" s="20"/>
      <c r="V194" s="23"/>
    </row>
    <row r="195" spans="1:22" x14ac:dyDescent="0.2">
      <c r="A195" s="160">
        <f t="shared" si="26"/>
        <v>187</v>
      </c>
      <c r="B195" s="18" t="s">
        <v>32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7"/>
      <c r="M195" s="87"/>
      <c r="N195" s="86"/>
      <c r="O195" s="89"/>
      <c r="P195" s="87"/>
      <c r="Q195" s="87"/>
      <c r="R195" s="86"/>
      <c r="S195" s="22"/>
      <c r="T195" s="20"/>
      <c r="U195" s="20"/>
      <c r="V195" s="23"/>
    </row>
    <row r="196" spans="1:22" ht="13.5" thickBot="1" x14ac:dyDescent="0.25">
      <c r="A196" s="162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7"/>
      <c r="M196" s="87"/>
      <c r="N196" s="86"/>
      <c r="O196" s="89"/>
      <c r="P196" s="87"/>
      <c r="Q196" s="87"/>
      <c r="R196" s="86"/>
      <c r="S196" s="50">
        <f>T196+V196</f>
        <v>0</v>
      </c>
      <c r="T196" s="49"/>
      <c r="U196" s="49"/>
      <c r="V196" s="52"/>
    </row>
    <row r="197" spans="1:22" ht="45.75" thickBot="1" x14ac:dyDescent="0.3">
      <c r="A197" s="64">
        <v>189</v>
      </c>
      <c r="B197" s="65" t="s">
        <v>174</v>
      </c>
      <c r="C197" s="66">
        <f t="shared" si="31"/>
        <v>0</v>
      </c>
      <c r="D197" s="53">
        <f t="shared" si="31"/>
        <v>0</v>
      </c>
      <c r="E197" s="53"/>
      <c r="F197" s="58"/>
      <c r="G197" s="66">
        <f>G198+G200+G203+G206</f>
        <v>0</v>
      </c>
      <c r="H197" s="53">
        <f>H198+H200+H203+H206</f>
        <v>0</v>
      </c>
      <c r="I197" s="53"/>
      <c r="J197" s="58"/>
      <c r="K197" s="67">
        <f>K201</f>
        <v>0</v>
      </c>
      <c r="L197" s="53">
        <f>L201</f>
        <v>0</v>
      </c>
      <c r="M197" s="53"/>
      <c r="N197" s="58"/>
      <c r="O197" s="66"/>
      <c r="P197" s="53"/>
      <c r="Q197" s="53"/>
      <c r="R197" s="58"/>
      <c r="S197" s="53"/>
      <c r="T197" s="53"/>
      <c r="U197" s="53"/>
      <c r="V197" s="58"/>
    </row>
    <row r="198" spans="1:22" x14ac:dyDescent="0.2">
      <c r="A198" s="69">
        <v>190</v>
      </c>
      <c r="B198" s="83" t="s">
        <v>98</v>
      </c>
      <c r="C198" s="78">
        <f t="shared" si="31"/>
        <v>0</v>
      </c>
      <c r="D198" s="76">
        <f t="shared" si="31"/>
        <v>0</v>
      </c>
      <c r="E198" s="76"/>
      <c r="F198" s="79"/>
      <c r="G198" s="80">
        <f>G199</f>
        <v>0</v>
      </c>
      <c r="H198" s="76">
        <f>H199</f>
        <v>0</v>
      </c>
      <c r="I198" s="110"/>
      <c r="J198" s="102"/>
      <c r="K198" s="163"/>
      <c r="L198" s="110"/>
      <c r="M198" s="110"/>
      <c r="N198" s="164"/>
      <c r="O198" s="163"/>
      <c r="P198" s="110"/>
      <c r="Q198" s="110"/>
      <c r="R198" s="164"/>
      <c r="S198" s="163"/>
      <c r="T198" s="110"/>
      <c r="U198" s="110"/>
      <c r="V198" s="164"/>
    </row>
    <row r="199" spans="1:22" x14ac:dyDescent="0.2">
      <c r="A199" s="84">
        <f t="shared" si="26"/>
        <v>191</v>
      </c>
      <c r="B199" s="33" t="s">
        <v>175</v>
      </c>
      <c r="C199" s="13">
        <f t="shared" si="31"/>
        <v>0</v>
      </c>
      <c r="D199" s="87">
        <f t="shared" si="31"/>
        <v>0</v>
      </c>
      <c r="E199" s="87"/>
      <c r="F199" s="86"/>
      <c r="G199" s="93">
        <f t="shared" si="29"/>
        <v>0</v>
      </c>
      <c r="H199" s="88"/>
      <c r="I199" s="87"/>
      <c r="J199" s="88"/>
      <c r="K199" s="89"/>
      <c r="L199" s="87"/>
      <c r="M199" s="87"/>
      <c r="N199" s="86"/>
      <c r="O199" s="89"/>
      <c r="P199" s="87"/>
      <c r="Q199" s="87"/>
      <c r="R199" s="86"/>
      <c r="S199" s="89"/>
      <c r="T199" s="87"/>
      <c r="U199" s="87"/>
      <c r="V199" s="86"/>
    </row>
    <row r="200" spans="1:22" x14ac:dyDescent="0.2">
      <c r="A200" s="84">
        <f t="shared" si="26"/>
        <v>192</v>
      </c>
      <c r="B200" s="18" t="s">
        <v>176</v>
      </c>
      <c r="C200" s="22">
        <f t="shared" si="31"/>
        <v>0</v>
      </c>
      <c r="D200" s="20">
        <f t="shared" si="31"/>
        <v>0</v>
      </c>
      <c r="E200" s="20"/>
      <c r="F200" s="23"/>
      <c r="G200" s="90">
        <f>G202</f>
        <v>0</v>
      </c>
      <c r="H200" s="20">
        <f>H202</f>
        <v>0</v>
      </c>
      <c r="I200" s="87"/>
      <c r="J200" s="88"/>
      <c r="K200" s="28">
        <f>K201</f>
        <v>0</v>
      </c>
      <c r="L200" s="20">
        <f>L201</f>
        <v>0</v>
      </c>
      <c r="M200" s="87"/>
      <c r="N200" s="86"/>
      <c r="O200" s="89"/>
      <c r="P200" s="87"/>
      <c r="Q200" s="87"/>
      <c r="R200" s="86"/>
      <c r="S200" s="89"/>
      <c r="T200" s="87"/>
      <c r="U200" s="87"/>
      <c r="V200" s="86"/>
    </row>
    <row r="201" spans="1:22" x14ac:dyDescent="0.2">
      <c r="A201" s="84">
        <f t="shared" si="26"/>
        <v>193</v>
      </c>
      <c r="B201" s="33" t="s">
        <v>177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90"/>
      <c r="I201" s="87"/>
      <c r="J201" s="88"/>
      <c r="K201" s="89">
        <f>L201+N201</f>
        <v>0</v>
      </c>
      <c r="L201" s="87"/>
      <c r="M201" s="87"/>
      <c r="N201" s="86"/>
      <c r="O201" s="89"/>
      <c r="P201" s="87"/>
      <c r="Q201" s="87"/>
      <c r="R201" s="86"/>
      <c r="S201" s="89"/>
      <c r="T201" s="87"/>
      <c r="U201" s="87"/>
      <c r="V201" s="86"/>
    </row>
    <row r="202" spans="1:22" x14ac:dyDescent="0.2">
      <c r="A202" s="84">
        <f t="shared" si="26"/>
        <v>194</v>
      </c>
      <c r="B202" s="33" t="s">
        <v>178</v>
      </c>
      <c r="C202" s="13">
        <f t="shared" si="31"/>
        <v>0</v>
      </c>
      <c r="D202" s="87">
        <f t="shared" si="31"/>
        <v>0</v>
      </c>
      <c r="E202" s="87"/>
      <c r="F202" s="86"/>
      <c r="G202" s="93">
        <f t="shared" si="29"/>
        <v>0</v>
      </c>
      <c r="H202" s="88"/>
      <c r="I202" s="87"/>
      <c r="J202" s="88"/>
      <c r="K202" s="89"/>
      <c r="L202" s="87"/>
      <c r="M202" s="87"/>
      <c r="N202" s="86"/>
      <c r="O202" s="89"/>
      <c r="P202" s="87"/>
      <c r="Q202" s="87"/>
      <c r="R202" s="86"/>
      <c r="S202" s="89"/>
      <c r="T202" s="87"/>
      <c r="U202" s="87"/>
      <c r="V202" s="86"/>
    </row>
    <row r="203" spans="1:22" x14ac:dyDescent="0.2">
      <c r="A203" s="84">
        <v>195</v>
      </c>
      <c r="B203" s="18" t="s">
        <v>101</v>
      </c>
      <c r="C203" s="22">
        <f t="shared" si="31"/>
        <v>0</v>
      </c>
      <c r="D203" s="20">
        <f t="shared" si="31"/>
        <v>0</v>
      </c>
      <c r="E203" s="20"/>
      <c r="F203" s="23"/>
      <c r="G203" s="90">
        <f t="shared" si="29"/>
        <v>0</v>
      </c>
      <c r="H203" s="20">
        <f>H204+H205</f>
        <v>0</v>
      </c>
      <c r="I203" s="87"/>
      <c r="J203" s="88"/>
      <c r="K203" s="89"/>
      <c r="L203" s="87"/>
      <c r="M203" s="87"/>
      <c r="N203" s="86"/>
      <c r="O203" s="89"/>
      <c r="P203" s="87"/>
      <c r="Q203" s="87"/>
      <c r="R203" s="86"/>
      <c r="S203" s="28"/>
      <c r="T203" s="20"/>
      <c r="U203" s="87"/>
      <c r="V203" s="86"/>
    </row>
    <row r="204" spans="1:22" ht="25.5" x14ac:dyDescent="0.2">
      <c r="A204" s="84">
        <f t="shared" si="26"/>
        <v>196</v>
      </c>
      <c r="B204" s="97" t="s">
        <v>179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5"/>
      <c r="I204" s="134"/>
      <c r="J204" s="153"/>
      <c r="K204" s="133"/>
      <c r="L204" s="134"/>
      <c r="M204" s="134"/>
      <c r="N204" s="135"/>
      <c r="O204" s="133"/>
      <c r="P204" s="134"/>
      <c r="Q204" s="134"/>
      <c r="R204" s="135"/>
      <c r="S204" s="133"/>
      <c r="T204" s="134"/>
      <c r="U204" s="134"/>
      <c r="V204" s="135"/>
    </row>
    <row r="205" spans="1:22" x14ac:dyDescent="0.2">
      <c r="A205" s="84">
        <f t="shared" si="26"/>
        <v>197</v>
      </c>
      <c r="B205" s="18" t="s">
        <v>180</v>
      </c>
      <c r="C205" s="13">
        <f t="shared" si="31"/>
        <v>0</v>
      </c>
      <c r="D205" s="16">
        <f t="shared" si="31"/>
        <v>0</v>
      </c>
      <c r="E205" s="37"/>
      <c r="F205" s="40"/>
      <c r="G205" s="93">
        <f t="shared" si="29"/>
        <v>0</v>
      </c>
      <c r="H205" s="43"/>
      <c r="I205" s="134"/>
      <c r="J205" s="153"/>
      <c r="K205" s="133"/>
      <c r="L205" s="134"/>
      <c r="M205" s="134"/>
      <c r="N205" s="135"/>
      <c r="O205" s="133"/>
      <c r="P205" s="134"/>
      <c r="Q205" s="134"/>
      <c r="R205" s="135"/>
      <c r="S205" s="16"/>
      <c r="T205" s="134"/>
      <c r="U205" s="134"/>
      <c r="V205" s="135"/>
    </row>
    <row r="206" spans="1:22" x14ac:dyDescent="0.2">
      <c r="A206" s="84">
        <v>198</v>
      </c>
      <c r="B206" s="18" t="s">
        <v>40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4"/>
      <c r="J206" s="166"/>
      <c r="K206" s="167"/>
      <c r="L206" s="134"/>
      <c r="M206" s="134"/>
      <c r="N206" s="168"/>
      <c r="O206" s="133"/>
      <c r="P206" s="134"/>
      <c r="Q206" s="134"/>
      <c r="R206" s="168"/>
      <c r="S206" s="167"/>
      <c r="T206" s="134"/>
      <c r="U206" s="134"/>
      <c r="V206" s="168"/>
    </row>
    <row r="207" spans="1:22" ht="13.5" thickBot="1" x14ac:dyDescent="0.25">
      <c r="A207" s="113">
        <v>199</v>
      </c>
      <c r="B207" s="129" t="s">
        <v>181</v>
      </c>
      <c r="C207" s="42">
        <f t="shared" si="31"/>
        <v>0</v>
      </c>
      <c r="D207" s="43">
        <f t="shared" si="31"/>
        <v>0</v>
      </c>
      <c r="E207" s="37"/>
      <c r="F207" s="40"/>
      <c r="G207" s="152">
        <f t="shared" si="29"/>
        <v>0</v>
      </c>
      <c r="H207" s="43"/>
      <c r="I207" s="134"/>
      <c r="J207" s="166"/>
      <c r="K207" s="167"/>
      <c r="L207" s="134"/>
      <c r="M207" s="134"/>
      <c r="N207" s="168"/>
      <c r="O207" s="133"/>
      <c r="P207" s="134"/>
      <c r="Q207" s="134"/>
      <c r="R207" s="168"/>
      <c r="S207" s="167"/>
      <c r="T207" s="134"/>
      <c r="U207" s="134"/>
      <c r="V207" s="168"/>
    </row>
    <row r="208" spans="1:22" ht="13.5" thickBot="1" x14ac:dyDescent="0.25">
      <c r="A208" s="64">
        <v>200</v>
      </c>
      <c r="B208" s="169" t="s">
        <v>182</v>
      </c>
      <c r="C208" s="119">
        <f t="shared" si="31"/>
        <v>12693.383999999998</v>
      </c>
      <c r="D208" s="120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20">
        <f>G9+G44+G99+G140+G175+G197</f>
        <v>5817.7960000000003</v>
      </c>
      <c r="H208" s="120">
        <f>H9+H44+H99+H140+H175+H197</f>
        <v>5807.9770000000008</v>
      </c>
      <c r="I208" s="53">
        <f>I9+I44+I99+I140+I175+I197</f>
        <v>3611.0589999999993</v>
      </c>
      <c r="J208" s="120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8">
        <f>N9+N44+N99+N140+N175+N197</f>
        <v>0</v>
      </c>
      <c r="O208" s="66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20">
        <f>T9+T44+T99+T140+T175+T197</f>
        <v>585.32600000000002</v>
      </c>
      <c r="U208" s="120">
        <f>U9+U44+U99+U140+U175+U197</f>
        <v>23.803000000000004</v>
      </c>
      <c r="V208" s="58">
        <f>V9+V20+SUM(V34:V43)+V44+V99+V140+V175+V197</f>
        <v>2</v>
      </c>
    </row>
    <row r="211" spans="2:2" x14ac:dyDescent="0.2">
      <c r="B211" s="5" t="s">
        <v>81</v>
      </c>
    </row>
    <row r="212" spans="2:2" x14ac:dyDescent="0.2">
      <c r="B212" s="5" t="s">
        <v>187</v>
      </c>
    </row>
    <row r="213" spans="2:2" x14ac:dyDescent="0.2">
      <c r="B213" s="60" t="s">
        <v>183</v>
      </c>
    </row>
    <row r="214" spans="2:2" x14ac:dyDescent="0.2">
      <c r="B214" s="5" t="s">
        <v>82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topLeftCell="C4" zoomScaleNormal="100" workbookViewId="0">
      <selection activeCell="C12" sqref="C12:J12"/>
    </sheetView>
  </sheetViews>
  <sheetFormatPr defaultRowHeight="12.75" x14ac:dyDescent="0.2"/>
  <cols>
    <col min="1" max="2" width="9.140625" style="170" hidden="1" customWidth="1"/>
    <col min="3" max="3" width="4.42578125" style="170" customWidth="1"/>
    <col min="4" max="4" width="65" style="170" customWidth="1"/>
    <col min="5" max="5" width="11" style="170" customWidth="1"/>
    <col min="6" max="6" width="12.140625" style="170" customWidth="1"/>
    <col min="7" max="7" width="10.85546875" style="170" customWidth="1"/>
    <col min="8" max="8" width="13" style="170" customWidth="1"/>
    <col min="9" max="9" width="8.85546875" style="170" customWidth="1"/>
    <col min="10" max="10" width="11.140625" style="170" customWidth="1"/>
    <col min="11" max="16384" width="9.140625" style="170"/>
  </cols>
  <sheetData>
    <row r="1" spans="3:11" hidden="1" x14ac:dyDescent="0.2"/>
    <row r="2" spans="3:11" hidden="1" x14ac:dyDescent="0.2">
      <c r="G2" s="568"/>
      <c r="H2" s="568"/>
    </row>
    <row r="3" spans="3:11" hidden="1" x14ac:dyDescent="0.2"/>
    <row r="4" spans="3:11" ht="15.75" x14ac:dyDescent="0.25">
      <c r="C4" s="1"/>
      <c r="D4" s="1"/>
      <c r="E4" s="1"/>
      <c r="F4" s="1"/>
      <c r="G4" s="1"/>
      <c r="H4" s="1"/>
      <c r="I4" s="1"/>
      <c r="J4" s="1"/>
    </row>
    <row r="5" spans="3:11" ht="15.75" x14ac:dyDescent="0.25">
      <c r="C5" s="1"/>
      <c r="D5" s="1"/>
      <c r="E5" s="1"/>
      <c r="F5" s="1"/>
      <c r="G5" s="540" t="s">
        <v>29</v>
      </c>
      <c r="H5" s="540"/>
      <c r="I5" s="540"/>
      <c r="J5" s="540"/>
      <c r="K5" s="540"/>
    </row>
    <row r="6" spans="3:11" ht="15.75" x14ac:dyDescent="0.25">
      <c r="C6" s="1"/>
      <c r="D6" s="1"/>
      <c r="E6" s="1"/>
      <c r="F6" s="1"/>
      <c r="G6" s="540" t="s">
        <v>510</v>
      </c>
      <c r="H6" s="540"/>
      <c r="I6" s="540"/>
      <c r="J6" s="540"/>
      <c r="K6" s="540"/>
    </row>
    <row r="7" spans="3:11" ht="15.75" x14ac:dyDescent="0.25">
      <c r="C7" s="1"/>
      <c r="D7" s="1"/>
      <c r="E7" s="1"/>
      <c r="F7" s="1"/>
      <c r="G7" s="540" t="s">
        <v>44</v>
      </c>
      <c r="H7" s="540"/>
      <c r="I7" s="540"/>
      <c r="J7" s="540"/>
      <c r="K7" s="540"/>
    </row>
    <row r="8" spans="3:11" ht="15.75" x14ac:dyDescent="0.25">
      <c r="C8" s="1"/>
      <c r="D8" s="1"/>
      <c r="E8" s="1"/>
      <c r="F8" s="1"/>
      <c r="G8" s="540" t="s">
        <v>540</v>
      </c>
      <c r="H8" s="540"/>
      <c r="I8" s="540"/>
      <c r="J8" s="540"/>
      <c r="K8" s="540"/>
    </row>
    <row r="9" spans="3:11" ht="15.75" x14ac:dyDescent="0.25">
      <c r="C9" s="1"/>
      <c r="D9" s="1"/>
      <c r="E9" s="1"/>
      <c r="F9" s="1"/>
      <c r="G9" s="540" t="s">
        <v>590</v>
      </c>
      <c r="H9" s="540"/>
      <c r="I9" s="540"/>
      <c r="J9" s="540"/>
      <c r="K9" s="540"/>
    </row>
    <row r="10" spans="3:11" ht="15.75" x14ac:dyDescent="0.25">
      <c r="C10" s="1"/>
      <c r="D10" s="1"/>
      <c r="E10" s="1"/>
      <c r="F10" s="1"/>
      <c r="G10" s="1"/>
      <c r="H10" s="1"/>
      <c r="I10" s="1"/>
      <c r="J10" s="1"/>
    </row>
    <row r="11" spans="3:11" ht="15.75" x14ac:dyDescent="0.25">
      <c r="C11" s="1"/>
      <c r="D11" s="1"/>
      <c r="E11" s="1"/>
      <c r="F11" s="1"/>
      <c r="G11" s="1"/>
      <c r="H11" s="1"/>
      <c r="I11" s="1"/>
      <c r="J11" s="1"/>
    </row>
    <row r="12" spans="3:11" ht="15.75" x14ac:dyDescent="0.25">
      <c r="C12" s="569" t="s">
        <v>561</v>
      </c>
      <c r="D12" s="569"/>
      <c r="E12" s="569"/>
      <c r="F12" s="569"/>
      <c r="G12" s="569"/>
      <c r="H12" s="569"/>
      <c r="I12" s="569"/>
      <c r="J12" s="569"/>
    </row>
    <row r="13" spans="3:11" ht="15.75" x14ac:dyDescent="0.25">
      <c r="C13" s="1"/>
      <c r="D13" s="1"/>
      <c r="E13" s="569"/>
      <c r="F13" s="569"/>
      <c r="G13" s="569"/>
      <c r="H13" s="569"/>
      <c r="I13" s="1"/>
      <c r="J13" s="1"/>
    </row>
    <row r="14" spans="3:11" ht="15.75" x14ac:dyDescent="0.25">
      <c r="C14" s="1"/>
      <c r="D14" s="1"/>
      <c r="E14" s="301"/>
      <c r="F14" s="301"/>
      <c r="G14" s="301"/>
      <c r="H14" s="301"/>
      <c r="I14" s="1"/>
      <c r="J14" s="1"/>
    </row>
    <row r="15" spans="3:11" ht="16.5" thickBot="1" x14ac:dyDescent="0.3">
      <c r="C15" s="546" t="s">
        <v>569</v>
      </c>
      <c r="D15" s="546"/>
      <c r="E15" s="546"/>
      <c r="F15" s="546"/>
      <c r="G15" s="546"/>
      <c r="H15" s="546"/>
      <c r="I15" s="546"/>
      <c r="J15" s="546"/>
    </row>
    <row r="16" spans="3:11" ht="12.75" customHeight="1" x14ac:dyDescent="0.2">
      <c r="C16" s="572" t="s">
        <v>562</v>
      </c>
      <c r="D16" s="574" t="s">
        <v>45</v>
      </c>
      <c r="E16" s="570" t="s">
        <v>46</v>
      </c>
      <c r="F16" s="570"/>
      <c r="G16" s="570" t="s">
        <v>48</v>
      </c>
      <c r="H16" s="570"/>
      <c r="I16" s="570" t="s">
        <v>218</v>
      </c>
      <c r="J16" s="571"/>
    </row>
    <row r="17" spans="3:11" ht="50.25" customHeight="1" x14ac:dyDescent="0.2">
      <c r="C17" s="573"/>
      <c r="D17" s="575"/>
      <c r="E17" s="266" t="s">
        <v>46</v>
      </c>
      <c r="F17" s="266" t="s">
        <v>53</v>
      </c>
      <c r="G17" s="266" t="s">
        <v>46</v>
      </c>
      <c r="H17" s="266" t="s">
        <v>53</v>
      </c>
      <c r="I17" s="266" t="s">
        <v>46</v>
      </c>
      <c r="J17" s="318" t="s">
        <v>53</v>
      </c>
    </row>
    <row r="18" spans="3:11" ht="12.75" customHeight="1" x14ac:dyDescent="0.2">
      <c r="C18" s="267">
        <v>1</v>
      </c>
      <c r="D18" s="268" t="s">
        <v>57</v>
      </c>
      <c r="E18" s="269">
        <f>G18+I18</f>
        <v>55</v>
      </c>
      <c r="F18" s="269"/>
      <c r="G18" s="270">
        <f>SUM(G19:G21)</f>
        <v>55</v>
      </c>
      <c r="H18" s="271"/>
      <c r="I18" s="270">
        <f>SUM(I19:I21)</f>
        <v>0</v>
      </c>
      <c r="J18" s="272"/>
    </row>
    <row r="19" spans="3:11" ht="13.5" customHeight="1" x14ac:dyDescent="0.2">
      <c r="C19" s="453">
        <v>2</v>
      </c>
      <c r="D19" s="451" t="s">
        <v>532</v>
      </c>
      <c r="E19" s="452">
        <f t="shared" ref="E19:E61" si="0">G19+I19</f>
        <v>30</v>
      </c>
      <c r="F19" s="452"/>
      <c r="G19" s="277">
        <v>30</v>
      </c>
      <c r="H19" s="277"/>
      <c r="I19" s="277"/>
      <c r="J19" s="281"/>
    </row>
    <row r="20" spans="3:11" x14ac:dyDescent="0.2">
      <c r="C20" s="453">
        <v>3</v>
      </c>
      <c r="D20" s="451" t="s">
        <v>530</v>
      </c>
      <c r="E20" s="452">
        <f t="shared" si="0"/>
        <v>10</v>
      </c>
      <c r="F20" s="452"/>
      <c r="G20" s="277">
        <v>10</v>
      </c>
      <c r="H20" s="277"/>
      <c r="I20" s="277"/>
      <c r="J20" s="281"/>
    </row>
    <row r="21" spans="3:11" x14ac:dyDescent="0.2">
      <c r="C21" s="450">
        <v>4</v>
      </c>
      <c r="D21" s="451" t="s">
        <v>508</v>
      </c>
      <c r="E21" s="452">
        <f t="shared" si="0"/>
        <v>15</v>
      </c>
      <c r="F21" s="452"/>
      <c r="G21" s="277">
        <v>15</v>
      </c>
      <c r="H21" s="277"/>
      <c r="I21" s="277"/>
      <c r="J21" s="281"/>
    </row>
    <row r="22" spans="3:11" x14ac:dyDescent="0.2">
      <c r="C22" s="450">
        <v>5</v>
      </c>
      <c r="D22" s="454" t="s">
        <v>191</v>
      </c>
      <c r="E22" s="452">
        <f t="shared" si="0"/>
        <v>2612.3000000000002</v>
      </c>
      <c r="F22" s="452"/>
      <c r="G22" s="276">
        <f>SUM(G23:G24)</f>
        <v>110</v>
      </c>
      <c r="H22" s="277"/>
      <c r="I22" s="276">
        <f>SUM(I23:I24)</f>
        <v>2502.3000000000002</v>
      </c>
      <c r="J22" s="281"/>
    </row>
    <row r="23" spans="3:11" x14ac:dyDescent="0.2">
      <c r="C23" s="450">
        <v>6</v>
      </c>
      <c r="D23" s="451" t="s">
        <v>59</v>
      </c>
      <c r="E23" s="452">
        <f t="shared" si="0"/>
        <v>110</v>
      </c>
      <c r="F23" s="452"/>
      <c r="G23" s="277">
        <v>110</v>
      </c>
      <c r="H23" s="277"/>
      <c r="I23" s="277"/>
      <c r="J23" s="281"/>
    </row>
    <row r="24" spans="3:11" x14ac:dyDescent="0.2">
      <c r="C24" s="450">
        <v>7</v>
      </c>
      <c r="D24" s="451" t="s">
        <v>531</v>
      </c>
      <c r="E24" s="452">
        <f t="shared" si="0"/>
        <v>2502.3000000000002</v>
      </c>
      <c r="F24" s="452"/>
      <c r="G24" s="277"/>
      <c r="H24" s="277"/>
      <c r="I24" s="277">
        <v>2502.3000000000002</v>
      </c>
      <c r="J24" s="281"/>
    </row>
    <row r="25" spans="3:11" ht="26.25" customHeight="1" x14ac:dyDescent="0.2">
      <c r="C25" s="450">
        <v>8</v>
      </c>
      <c r="D25" s="409" t="s">
        <v>190</v>
      </c>
      <c r="E25" s="452">
        <f t="shared" si="0"/>
        <v>10</v>
      </c>
      <c r="F25" s="452"/>
      <c r="G25" s="276">
        <f>G26</f>
        <v>10</v>
      </c>
      <c r="H25" s="277"/>
      <c r="I25" s="277"/>
      <c r="J25" s="281"/>
    </row>
    <row r="26" spans="3:11" s="279" customFormat="1" x14ac:dyDescent="0.2">
      <c r="C26" s="450">
        <v>9</v>
      </c>
      <c r="D26" s="451" t="s">
        <v>60</v>
      </c>
      <c r="E26" s="452">
        <f t="shared" si="0"/>
        <v>10</v>
      </c>
      <c r="F26" s="452"/>
      <c r="G26" s="277">
        <v>10</v>
      </c>
      <c r="H26" s="277"/>
      <c r="I26" s="277"/>
      <c r="J26" s="281"/>
    </row>
    <row r="27" spans="3:11" x14ac:dyDescent="0.2">
      <c r="C27" s="267">
        <v>10</v>
      </c>
      <c r="D27" s="275" t="s">
        <v>206</v>
      </c>
      <c r="E27" s="269">
        <f t="shared" si="0"/>
        <v>-171</v>
      </c>
      <c r="F27" s="269">
        <f t="shared" ref="F27:F28" si="1">H27+J27</f>
        <v>-174.4</v>
      </c>
      <c r="G27" s="276">
        <f>SUM(G28:G29)</f>
        <v>6</v>
      </c>
      <c r="H27" s="277"/>
      <c r="I27" s="276">
        <f>SUM(I28:I29)</f>
        <v>-177</v>
      </c>
      <c r="J27" s="278">
        <f>SUM(J28:J29)</f>
        <v>-174.4</v>
      </c>
      <c r="K27" s="279"/>
    </row>
    <row r="28" spans="3:11" ht="27" customHeight="1" x14ac:dyDescent="0.2">
      <c r="C28" s="267">
        <v>11</v>
      </c>
      <c r="D28" s="280" t="s">
        <v>492</v>
      </c>
      <c r="E28" s="269">
        <f t="shared" si="0"/>
        <v>-177</v>
      </c>
      <c r="F28" s="269">
        <f t="shared" si="1"/>
        <v>-174.4</v>
      </c>
      <c r="G28" s="277"/>
      <c r="H28" s="277"/>
      <c r="I28" s="277">
        <v>-177</v>
      </c>
      <c r="J28" s="281">
        <v>-174.4</v>
      </c>
      <c r="K28" s="279"/>
    </row>
    <row r="29" spans="3:11" ht="12.75" customHeight="1" x14ac:dyDescent="0.2">
      <c r="C29" s="450">
        <v>12</v>
      </c>
      <c r="D29" s="451" t="s">
        <v>533</v>
      </c>
      <c r="E29" s="452">
        <f t="shared" si="0"/>
        <v>6</v>
      </c>
      <c r="F29" s="452"/>
      <c r="G29" s="277">
        <v>6</v>
      </c>
      <c r="H29" s="277"/>
      <c r="I29" s="277"/>
      <c r="J29" s="281"/>
      <c r="K29" s="279"/>
    </row>
    <row r="30" spans="3:11" x14ac:dyDescent="0.2">
      <c r="C30" s="450">
        <v>13</v>
      </c>
      <c r="D30" s="287" t="s">
        <v>1</v>
      </c>
      <c r="E30" s="452">
        <f t="shared" si="0"/>
        <v>2.573</v>
      </c>
      <c r="F30" s="452"/>
      <c r="G30" s="276">
        <v>2.573</v>
      </c>
      <c r="H30" s="276"/>
      <c r="I30" s="276"/>
      <c r="J30" s="278"/>
      <c r="K30" s="279"/>
    </row>
    <row r="31" spans="3:11" x14ac:dyDescent="0.2">
      <c r="C31" s="450">
        <v>14</v>
      </c>
      <c r="D31" s="287" t="s">
        <v>14</v>
      </c>
      <c r="E31" s="452">
        <f t="shared" si="0"/>
        <v>0.6</v>
      </c>
      <c r="F31" s="452"/>
      <c r="G31" s="276">
        <v>0.6</v>
      </c>
      <c r="H31" s="276"/>
      <c r="I31" s="276"/>
      <c r="J31" s="278"/>
      <c r="K31" s="279"/>
    </row>
    <row r="32" spans="3:11" s="442" customFormat="1" x14ac:dyDescent="0.2">
      <c r="C32" s="450">
        <v>15</v>
      </c>
      <c r="D32" s="287" t="s">
        <v>574</v>
      </c>
      <c r="E32" s="452">
        <f t="shared" si="0"/>
        <v>12.5</v>
      </c>
      <c r="F32" s="452"/>
      <c r="G32" s="276">
        <v>12.5</v>
      </c>
      <c r="H32" s="276"/>
      <c r="I32" s="276"/>
      <c r="J32" s="278"/>
      <c r="K32" s="279"/>
    </row>
    <row r="33" spans="3:11" x14ac:dyDescent="0.2">
      <c r="C33" s="450">
        <v>16</v>
      </c>
      <c r="D33" s="409" t="s">
        <v>31</v>
      </c>
      <c r="E33" s="452">
        <f t="shared" si="0"/>
        <v>0</v>
      </c>
      <c r="F33" s="452"/>
      <c r="G33" s="276">
        <v>-48.018000000000001</v>
      </c>
      <c r="H33" s="276">
        <v>-47.329000000000001</v>
      </c>
      <c r="I33" s="283">
        <v>48.018000000000001</v>
      </c>
      <c r="J33" s="371">
        <v>47.329000000000001</v>
      </c>
      <c r="K33" s="279"/>
    </row>
    <row r="34" spans="3:11" ht="14.25" customHeight="1" x14ac:dyDescent="0.2">
      <c r="C34" s="267">
        <v>17</v>
      </c>
      <c r="D34" s="274" t="s">
        <v>205</v>
      </c>
      <c r="E34" s="269">
        <f t="shared" si="0"/>
        <v>0</v>
      </c>
      <c r="F34" s="269"/>
      <c r="G34" s="273">
        <v>-7.3869999999999996</v>
      </c>
      <c r="H34" s="273">
        <v>-7.2809999999999997</v>
      </c>
      <c r="I34" s="283">
        <v>7.3869999999999996</v>
      </c>
      <c r="J34" s="284">
        <v>7.2809999999999997</v>
      </c>
      <c r="K34" s="279"/>
    </row>
    <row r="35" spans="3:11" x14ac:dyDescent="0.2">
      <c r="C35" s="267">
        <v>18</v>
      </c>
      <c r="D35" s="275" t="s">
        <v>17</v>
      </c>
      <c r="E35" s="269">
        <f t="shared" si="0"/>
        <v>0.3620000000000001</v>
      </c>
      <c r="F35" s="269"/>
      <c r="G35" s="276">
        <v>-12.638</v>
      </c>
      <c r="H35" s="276">
        <v>-12.814</v>
      </c>
      <c r="I35" s="276">
        <v>13</v>
      </c>
      <c r="J35" s="278">
        <v>12.814</v>
      </c>
      <c r="K35" s="279"/>
    </row>
    <row r="36" spans="3:11" x14ac:dyDescent="0.2">
      <c r="C36" s="267">
        <v>19</v>
      </c>
      <c r="D36" s="275" t="s">
        <v>18</v>
      </c>
      <c r="E36" s="269">
        <f t="shared" si="0"/>
        <v>0.61299999999999955</v>
      </c>
      <c r="F36" s="269"/>
      <c r="G36" s="276">
        <v>-22.387</v>
      </c>
      <c r="H36" s="276">
        <v>-22.670999999999999</v>
      </c>
      <c r="I36" s="276">
        <v>23</v>
      </c>
      <c r="J36" s="278">
        <v>22.670999999999999</v>
      </c>
      <c r="K36" s="279"/>
    </row>
    <row r="37" spans="3:11" x14ac:dyDescent="0.2">
      <c r="C37" s="267">
        <v>20</v>
      </c>
      <c r="D37" s="275" t="s">
        <v>19</v>
      </c>
      <c r="E37" s="269">
        <f t="shared" si="0"/>
        <v>0.26900000000000002</v>
      </c>
      <c r="F37" s="269"/>
      <c r="G37" s="277">
        <v>0.26900000000000002</v>
      </c>
      <c r="H37" s="277"/>
      <c r="I37" s="277"/>
      <c r="J37" s="281"/>
      <c r="K37" s="279"/>
    </row>
    <row r="38" spans="3:11" x14ac:dyDescent="0.2">
      <c r="C38" s="267">
        <v>21</v>
      </c>
      <c r="D38" s="275" t="s">
        <v>20</v>
      </c>
      <c r="E38" s="269">
        <f t="shared" si="0"/>
        <v>0.4659999999999993</v>
      </c>
      <c r="F38" s="269"/>
      <c r="G38" s="276">
        <v>-12.534000000000001</v>
      </c>
      <c r="H38" s="276">
        <v>-12.814</v>
      </c>
      <c r="I38" s="276">
        <v>13</v>
      </c>
      <c r="J38" s="278">
        <v>12.814</v>
      </c>
      <c r="K38" s="279"/>
    </row>
    <row r="39" spans="3:11" x14ac:dyDescent="0.2">
      <c r="C39" s="267">
        <v>22</v>
      </c>
      <c r="D39" s="285" t="s">
        <v>198</v>
      </c>
      <c r="E39" s="269">
        <f t="shared" si="0"/>
        <v>0.23100000000000001</v>
      </c>
      <c r="F39" s="269"/>
      <c r="G39" s="276">
        <v>0.23100000000000001</v>
      </c>
      <c r="H39" s="276"/>
      <c r="I39" s="276"/>
      <c r="J39" s="278"/>
      <c r="K39" s="279"/>
    </row>
    <row r="40" spans="3:11" x14ac:dyDescent="0.2">
      <c r="C40" s="267">
        <v>23</v>
      </c>
      <c r="D40" s="275" t="s">
        <v>21</v>
      </c>
      <c r="E40" s="269">
        <f t="shared" si="0"/>
        <v>0.63599999999999923</v>
      </c>
      <c r="F40" s="269"/>
      <c r="G40" s="276">
        <v>-22.364000000000001</v>
      </c>
      <c r="H40" s="276">
        <v>-22.670999999999999</v>
      </c>
      <c r="I40" s="276">
        <v>23</v>
      </c>
      <c r="J40" s="278">
        <v>22.670999999999999</v>
      </c>
      <c r="K40" s="279"/>
    </row>
    <row r="41" spans="3:11" x14ac:dyDescent="0.2">
      <c r="C41" s="267">
        <v>24</v>
      </c>
      <c r="D41" s="275" t="s">
        <v>22</v>
      </c>
      <c r="E41" s="269">
        <f t="shared" si="0"/>
        <v>1.147</v>
      </c>
      <c r="F41" s="269"/>
      <c r="G41" s="276">
        <v>1.147</v>
      </c>
      <c r="H41" s="276"/>
      <c r="I41" s="276"/>
      <c r="J41" s="278"/>
      <c r="K41" s="279"/>
    </row>
    <row r="42" spans="3:11" ht="15" customHeight="1" x14ac:dyDescent="0.2">
      <c r="C42" s="267">
        <v>25</v>
      </c>
      <c r="D42" s="286" t="s">
        <v>199</v>
      </c>
      <c r="E42" s="269">
        <f t="shared" si="0"/>
        <v>8.4000000000000005E-2</v>
      </c>
      <c r="F42" s="269"/>
      <c r="G42" s="276">
        <v>8.4000000000000005E-2</v>
      </c>
      <c r="H42" s="276"/>
      <c r="I42" s="277"/>
      <c r="J42" s="281"/>
      <c r="K42" s="279"/>
    </row>
    <row r="43" spans="3:11" ht="14.25" customHeight="1" x14ac:dyDescent="0.2">
      <c r="C43" s="267">
        <v>26</v>
      </c>
      <c r="D43" s="275" t="s">
        <v>23</v>
      </c>
      <c r="E43" s="269">
        <f t="shared" si="0"/>
        <v>1.4259999999999999</v>
      </c>
      <c r="F43" s="269"/>
      <c r="G43" s="276">
        <v>1.4259999999999999</v>
      </c>
      <c r="H43" s="276"/>
      <c r="I43" s="277"/>
      <c r="J43" s="281"/>
      <c r="K43" s="279"/>
    </row>
    <row r="44" spans="3:11" x14ac:dyDescent="0.2">
      <c r="C44" s="267">
        <v>27</v>
      </c>
      <c r="D44" s="275" t="s">
        <v>72</v>
      </c>
      <c r="E44" s="269">
        <f t="shared" si="0"/>
        <v>1.5740000000000001</v>
      </c>
      <c r="F44" s="269"/>
      <c r="G44" s="276">
        <v>1.5740000000000001</v>
      </c>
      <c r="H44" s="276"/>
      <c r="I44" s="276"/>
      <c r="J44" s="278"/>
      <c r="K44" s="279"/>
    </row>
    <row r="45" spans="3:11" x14ac:dyDescent="0.2">
      <c r="C45" s="267">
        <v>28</v>
      </c>
      <c r="D45" s="275" t="s">
        <v>24</v>
      </c>
      <c r="E45" s="269">
        <f t="shared" si="0"/>
        <v>1.1419999999999999</v>
      </c>
      <c r="F45" s="269"/>
      <c r="G45" s="276">
        <v>1.1419999999999999</v>
      </c>
      <c r="H45" s="276"/>
      <c r="I45" s="277"/>
      <c r="J45" s="281"/>
      <c r="K45" s="279"/>
    </row>
    <row r="46" spans="3:11" x14ac:dyDescent="0.2">
      <c r="C46" s="267">
        <v>29</v>
      </c>
      <c r="D46" s="275" t="s">
        <v>73</v>
      </c>
      <c r="E46" s="269">
        <f t="shared" si="0"/>
        <v>3.6999999999999998E-2</v>
      </c>
      <c r="F46" s="269"/>
      <c r="G46" s="276">
        <v>3.6999999999999998E-2</v>
      </c>
      <c r="H46" s="276"/>
      <c r="I46" s="277"/>
      <c r="J46" s="281"/>
      <c r="K46" s="279"/>
    </row>
    <row r="47" spans="3:11" x14ac:dyDescent="0.2">
      <c r="C47" s="267">
        <v>30</v>
      </c>
      <c r="D47" s="275" t="s">
        <v>25</v>
      </c>
      <c r="E47" s="269">
        <f t="shared" si="0"/>
        <v>0.93300000000000005</v>
      </c>
      <c r="F47" s="269"/>
      <c r="G47" s="276">
        <v>0.93300000000000005</v>
      </c>
      <c r="H47" s="276"/>
      <c r="I47" s="277"/>
      <c r="J47" s="281"/>
      <c r="K47" s="279"/>
    </row>
    <row r="48" spans="3:11" x14ac:dyDescent="0.2">
      <c r="C48" s="267">
        <v>31</v>
      </c>
      <c r="D48" s="285" t="s">
        <v>200</v>
      </c>
      <c r="E48" s="269">
        <f t="shared" si="0"/>
        <v>0.33900000000000002</v>
      </c>
      <c r="F48" s="269"/>
      <c r="G48" s="276">
        <v>0.33900000000000002</v>
      </c>
      <c r="H48" s="276"/>
      <c r="I48" s="277"/>
      <c r="J48" s="281"/>
      <c r="K48" s="279"/>
    </row>
    <row r="49" spans="3:11" x14ac:dyDescent="0.2">
      <c r="C49" s="267">
        <v>32</v>
      </c>
      <c r="D49" s="287" t="s">
        <v>75</v>
      </c>
      <c r="E49" s="269">
        <f t="shared" si="0"/>
        <v>0.17299999999999999</v>
      </c>
      <c r="F49" s="269"/>
      <c r="G49" s="276">
        <v>0.17299999999999999</v>
      </c>
      <c r="H49" s="276"/>
      <c r="I49" s="277"/>
      <c r="J49" s="281"/>
      <c r="K49" s="279"/>
    </row>
    <row r="50" spans="3:11" x14ac:dyDescent="0.2">
      <c r="C50" s="267">
        <v>33</v>
      </c>
      <c r="D50" s="275" t="s">
        <v>76</v>
      </c>
      <c r="E50" s="269">
        <f t="shared" si="0"/>
        <v>3.3000000000000002E-2</v>
      </c>
      <c r="F50" s="269"/>
      <c r="G50" s="276">
        <v>3.3000000000000002E-2</v>
      </c>
      <c r="H50" s="276"/>
      <c r="I50" s="277"/>
      <c r="J50" s="281"/>
      <c r="K50" s="279"/>
    </row>
    <row r="51" spans="3:11" x14ac:dyDescent="0.2">
      <c r="C51" s="267">
        <v>34</v>
      </c>
      <c r="D51" s="275" t="s">
        <v>26</v>
      </c>
      <c r="E51" s="269">
        <f t="shared" si="0"/>
        <v>1.0369999999999999</v>
      </c>
      <c r="F51" s="269"/>
      <c r="G51" s="276">
        <v>1.0369999999999999</v>
      </c>
      <c r="H51" s="276"/>
      <c r="I51" s="277"/>
      <c r="J51" s="281"/>
      <c r="K51" s="279"/>
    </row>
    <row r="52" spans="3:11" x14ac:dyDescent="0.2">
      <c r="C52" s="267">
        <v>35</v>
      </c>
      <c r="D52" s="285" t="s">
        <v>201</v>
      </c>
      <c r="E52" s="269">
        <f t="shared" si="0"/>
        <v>0.20300000000000001</v>
      </c>
      <c r="F52" s="269"/>
      <c r="G52" s="276">
        <v>0.20300000000000001</v>
      </c>
      <c r="H52" s="276"/>
      <c r="I52" s="277"/>
      <c r="J52" s="281"/>
      <c r="K52" s="279"/>
    </row>
    <row r="53" spans="3:11" x14ac:dyDescent="0.2">
      <c r="C53" s="267">
        <v>36</v>
      </c>
      <c r="D53" s="275" t="s">
        <v>77</v>
      </c>
      <c r="E53" s="269">
        <f t="shared" si="0"/>
        <v>2.9000000000000001E-2</v>
      </c>
      <c r="F53" s="269"/>
      <c r="G53" s="276">
        <v>2.9000000000000001E-2</v>
      </c>
      <c r="H53" s="276"/>
      <c r="I53" s="277"/>
      <c r="J53" s="281"/>
      <c r="K53" s="279"/>
    </row>
    <row r="54" spans="3:11" x14ac:dyDescent="0.2">
      <c r="C54" s="267">
        <v>37</v>
      </c>
      <c r="D54" s="275" t="s">
        <v>78</v>
      </c>
      <c r="E54" s="269">
        <f t="shared" si="0"/>
        <v>1.2</v>
      </c>
      <c r="F54" s="269"/>
      <c r="G54" s="276">
        <v>1.2</v>
      </c>
      <c r="H54" s="276"/>
      <c r="I54" s="277"/>
      <c r="J54" s="281"/>
      <c r="K54" s="279"/>
    </row>
    <row r="55" spans="3:11" s="289" customFormat="1" x14ac:dyDescent="0.2">
      <c r="C55" s="282">
        <v>38</v>
      </c>
      <c r="D55" s="288" t="s">
        <v>38</v>
      </c>
      <c r="E55" s="269">
        <f t="shared" si="0"/>
        <v>0.32100000000000001</v>
      </c>
      <c r="F55" s="269"/>
      <c r="G55" s="273">
        <v>0.32100000000000001</v>
      </c>
      <c r="H55" s="273"/>
      <c r="I55" s="276"/>
      <c r="J55" s="278"/>
    </row>
    <row r="56" spans="3:11" x14ac:dyDescent="0.2">
      <c r="C56" s="267">
        <v>39</v>
      </c>
      <c r="D56" s="275" t="s">
        <v>79</v>
      </c>
      <c r="E56" s="269">
        <f t="shared" si="0"/>
        <v>0.34799999999999898</v>
      </c>
      <c r="F56" s="269"/>
      <c r="G56" s="276">
        <v>-59.652000000000001</v>
      </c>
      <c r="H56" s="276">
        <v>-59.142000000000003</v>
      </c>
      <c r="I56" s="276">
        <v>60</v>
      </c>
      <c r="J56" s="278">
        <v>59.142000000000003</v>
      </c>
      <c r="K56" s="279"/>
    </row>
    <row r="57" spans="3:11" x14ac:dyDescent="0.2">
      <c r="C57" s="267">
        <v>40</v>
      </c>
      <c r="D57" s="275" t="s">
        <v>203</v>
      </c>
      <c r="E57" s="269">
        <f t="shared" si="0"/>
        <v>0.11599999999999966</v>
      </c>
      <c r="F57" s="269"/>
      <c r="G57" s="276">
        <v>-17.884</v>
      </c>
      <c r="H57" s="276">
        <v>-17.742999999999999</v>
      </c>
      <c r="I57" s="276">
        <v>18</v>
      </c>
      <c r="J57" s="278">
        <v>17.742999999999999</v>
      </c>
      <c r="K57" s="279"/>
    </row>
    <row r="58" spans="3:11" x14ac:dyDescent="0.2">
      <c r="C58" s="267">
        <v>41</v>
      </c>
      <c r="D58" s="285" t="s">
        <v>202</v>
      </c>
      <c r="E58" s="269">
        <f t="shared" si="0"/>
        <v>0.22000000000000064</v>
      </c>
      <c r="F58" s="269"/>
      <c r="G58" s="276">
        <v>-14.28</v>
      </c>
      <c r="H58" s="276">
        <v>-14.292999999999999</v>
      </c>
      <c r="I58" s="276">
        <v>14.5</v>
      </c>
      <c r="J58" s="278">
        <v>14.292999999999999</v>
      </c>
      <c r="K58" s="279"/>
    </row>
    <row r="59" spans="3:11" x14ac:dyDescent="0.2">
      <c r="C59" s="267">
        <v>42</v>
      </c>
      <c r="D59" s="288" t="s">
        <v>28</v>
      </c>
      <c r="E59" s="269">
        <f t="shared" si="0"/>
        <v>9.2999999999999999E-2</v>
      </c>
      <c r="F59" s="269"/>
      <c r="G59" s="276">
        <v>9.2999999999999999E-2</v>
      </c>
      <c r="H59" s="276"/>
      <c r="I59" s="276"/>
      <c r="J59" s="278"/>
      <c r="K59" s="279"/>
    </row>
    <row r="60" spans="3:11" x14ac:dyDescent="0.2">
      <c r="C60" s="267">
        <v>43</v>
      </c>
      <c r="D60" s="275" t="s">
        <v>80</v>
      </c>
      <c r="E60" s="269">
        <f t="shared" si="0"/>
        <v>0.23499999999999943</v>
      </c>
      <c r="F60" s="269"/>
      <c r="G60" s="276">
        <v>-12.265000000000001</v>
      </c>
      <c r="H60" s="276">
        <v>-12.321</v>
      </c>
      <c r="I60" s="276">
        <v>12.5</v>
      </c>
      <c r="J60" s="278">
        <v>12.321</v>
      </c>
      <c r="K60" s="279"/>
    </row>
    <row r="61" spans="3:11" ht="12.75" customHeight="1" x14ac:dyDescent="0.2">
      <c r="C61" s="267">
        <v>44</v>
      </c>
      <c r="D61" s="275" t="s">
        <v>189</v>
      </c>
      <c r="E61" s="269">
        <f t="shared" si="0"/>
        <v>0.23300000000000001</v>
      </c>
      <c r="F61" s="269"/>
      <c r="G61" s="276">
        <v>0.23300000000000001</v>
      </c>
      <c r="H61" s="276"/>
      <c r="I61" s="276"/>
      <c r="J61" s="278"/>
      <c r="K61" s="279"/>
    </row>
    <row r="62" spans="3:11" ht="13.5" thickBot="1" x14ac:dyDescent="0.25">
      <c r="C62" s="290">
        <v>45</v>
      </c>
      <c r="D62" s="291" t="s">
        <v>43</v>
      </c>
      <c r="E62" s="292">
        <f>+G62+I62</f>
        <v>2535.4730000000004</v>
      </c>
      <c r="F62" s="293">
        <f>+H62+J62</f>
        <v>-174.4</v>
      </c>
      <c r="G62" s="293">
        <f>G18+G22+G25+G27+SUM(G30:G61)</f>
        <v>-22.231999999999971</v>
      </c>
      <c r="H62" s="293">
        <f>H18+H22+H25+H27+SUM(H30:H61)</f>
        <v>-229.07899999999998</v>
      </c>
      <c r="I62" s="293">
        <f>I18+I22+I25+I27+SUM(I30:I61)</f>
        <v>2557.7050000000004</v>
      </c>
      <c r="J62" s="294">
        <f>J18+J22+J25+J27+SUM(J30:J61)</f>
        <v>54.678999999999974</v>
      </c>
      <c r="K62" s="279"/>
    </row>
    <row r="63" spans="3:11" x14ac:dyDescent="0.2">
      <c r="C63" s="319"/>
      <c r="G63" s="279"/>
      <c r="H63" s="279"/>
      <c r="I63" s="279"/>
      <c r="J63" s="279"/>
      <c r="K63" s="279"/>
    </row>
    <row r="64" spans="3:11" x14ac:dyDescent="0.2">
      <c r="C64" s="320"/>
      <c r="G64" s="295"/>
      <c r="H64" s="279"/>
      <c r="I64" s="296"/>
      <c r="J64" s="279"/>
      <c r="K64" s="279"/>
    </row>
    <row r="65" spans="3:11" x14ac:dyDescent="0.2">
      <c r="C65" s="320"/>
      <c r="D65" s="297" t="s">
        <v>556</v>
      </c>
      <c r="F65" s="298"/>
      <c r="G65" s="279"/>
      <c r="H65" s="279"/>
      <c r="I65" s="279"/>
      <c r="J65" s="279"/>
      <c r="K65" s="279"/>
    </row>
    <row r="66" spans="3:11" x14ac:dyDescent="0.2">
      <c r="C66" s="320"/>
      <c r="D66" s="299" t="s">
        <v>557</v>
      </c>
      <c r="G66" s="296"/>
      <c r="H66" s="279"/>
      <c r="I66" s="279"/>
      <c r="J66" s="279"/>
      <c r="K66" s="279"/>
    </row>
    <row r="67" spans="3:11" x14ac:dyDescent="0.2">
      <c r="C67" s="320"/>
      <c r="D67" s="300"/>
      <c r="G67" s="279"/>
      <c r="H67" s="279"/>
      <c r="I67" s="279"/>
      <c r="J67" s="279"/>
      <c r="K67" s="279"/>
    </row>
    <row r="68" spans="3:11" x14ac:dyDescent="0.2">
      <c r="D68" s="297"/>
    </row>
  </sheetData>
  <mergeCells count="14">
    <mergeCell ref="G2:H2"/>
    <mergeCell ref="E13:H13"/>
    <mergeCell ref="G16:H16"/>
    <mergeCell ref="I16:J16"/>
    <mergeCell ref="C12:J12"/>
    <mergeCell ref="C15:J15"/>
    <mergeCell ref="G5:K5"/>
    <mergeCell ref="G6:K6"/>
    <mergeCell ref="G7:K7"/>
    <mergeCell ref="G8:K8"/>
    <mergeCell ref="G9:K9"/>
    <mergeCell ref="C16:C17"/>
    <mergeCell ref="D16:D17"/>
    <mergeCell ref="E16:F16"/>
  </mergeCells>
  <printOptions horizontalCentered="1"/>
  <pageMargins left="0.78740157480314965" right="0.78740157480314965" top="1.1811023622047245" bottom="0.39370078740157483" header="0.51181102362204722" footer="0.51181102362204722"/>
  <pageSetup paperSize="9" scale="85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Normal="100" workbookViewId="0">
      <selection activeCell="A8" sqref="A8:H8"/>
    </sheetView>
  </sheetViews>
  <sheetFormatPr defaultRowHeight="15" customHeight="1" x14ac:dyDescent="0.2"/>
  <cols>
    <col min="1" max="1" width="5.7109375" style="170" customWidth="1"/>
    <col min="2" max="2" width="61.5703125" style="170" customWidth="1"/>
    <col min="3" max="3" width="10.7109375" style="170" customWidth="1"/>
    <col min="4" max="4" width="11.140625" style="170" customWidth="1"/>
    <col min="5" max="5" width="10" style="170" customWidth="1"/>
    <col min="6" max="6" width="11.7109375" style="170" customWidth="1"/>
    <col min="7" max="7" width="9.7109375" style="170" customWidth="1"/>
    <col min="8" max="8" width="15" style="170" customWidth="1"/>
    <col min="9" max="16384" width="9.140625" style="170"/>
  </cols>
  <sheetData>
    <row r="1" spans="1:8" ht="18.75" customHeight="1" x14ac:dyDescent="0.25">
      <c r="A1" s="1"/>
      <c r="B1" s="360"/>
      <c r="C1" s="1"/>
      <c r="D1" s="540" t="s">
        <v>29</v>
      </c>
      <c r="E1" s="540"/>
      <c r="F1" s="540"/>
      <c r="G1" s="540"/>
      <c r="H1" s="540"/>
    </row>
    <row r="2" spans="1:8" ht="15" customHeight="1" x14ac:dyDescent="0.25">
      <c r="A2" s="1"/>
      <c r="B2" s="360"/>
      <c r="C2" s="1"/>
      <c r="D2" s="540" t="s">
        <v>510</v>
      </c>
      <c r="E2" s="540"/>
      <c r="F2" s="540"/>
      <c r="G2" s="540"/>
      <c r="H2" s="540"/>
    </row>
    <row r="3" spans="1:8" ht="15" customHeight="1" x14ac:dyDescent="0.25">
      <c r="A3" s="1"/>
      <c r="B3" s="360"/>
      <c r="C3" s="1"/>
      <c r="D3" s="540" t="s">
        <v>84</v>
      </c>
      <c r="E3" s="540"/>
      <c r="F3" s="540"/>
      <c r="G3" s="540"/>
      <c r="H3" s="540"/>
    </row>
    <row r="4" spans="1:8" ht="15" customHeight="1" x14ac:dyDescent="0.25">
      <c r="A4" s="1"/>
      <c r="B4" s="360"/>
      <c r="C4" s="1"/>
      <c r="D4" s="540" t="s">
        <v>540</v>
      </c>
      <c r="E4" s="540"/>
      <c r="F4" s="540"/>
      <c r="G4" s="540"/>
      <c r="H4" s="540"/>
    </row>
    <row r="5" spans="1:8" ht="15" customHeight="1" x14ac:dyDescent="0.25">
      <c r="A5" s="1"/>
      <c r="B5" s="360"/>
      <c r="C5" s="1"/>
      <c r="D5" s="540" t="s">
        <v>590</v>
      </c>
      <c r="E5" s="540"/>
      <c r="F5" s="540"/>
      <c r="G5" s="540"/>
      <c r="H5" s="540"/>
    </row>
    <row r="6" spans="1:8" ht="15" customHeight="1" x14ac:dyDescent="0.25">
      <c r="A6" s="1"/>
      <c r="B6" s="360"/>
      <c r="C6" s="360"/>
      <c r="D6" s="1"/>
      <c r="E6" s="1"/>
      <c r="F6" s="1"/>
      <c r="G6" s="1"/>
      <c r="H6" s="1"/>
    </row>
    <row r="7" spans="1:8" ht="15" customHeight="1" x14ac:dyDescent="0.25">
      <c r="A7" s="1"/>
      <c r="B7" s="360"/>
      <c r="C7" s="360"/>
      <c r="D7" s="1"/>
      <c r="E7" s="1"/>
      <c r="F7" s="1"/>
      <c r="G7" s="1"/>
      <c r="H7" s="1"/>
    </row>
    <row r="8" spans="1:8" ht="20.25" customHeight="1" x14ac:dyDescent="0.2">
      <c r="A8" s="582" t="s">
        <v>539</v>
      </c>
      <c r="B8" s="582"/>
      <c r="C8" s="582"/>
      <c r="D8" s="582"/>
      <c r="E8" s="582"/>
      <c r="F8" s="582"/>
      <c r="G8" s="582"/>
      <c r="H8" s="582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thickBot="1" x14ac:dyDescent="0.3">
      <c r="A10" s="583" t="s">
        <v>567</v>
      </c>
      <c r="B10" s="583"/>
      <c r="C10" s="583"/>
      <c r="D10" s="583"/>
      <c r="E10" s="583"/>
      <c r="F10" s="583"/>
      <c r="G10" s="583"/>
      <c r="H10" s="583"/>
    </row>
    <row r="11" spans="1:8" ht="15" customHeight="1" x14ac:dyDescent="0.2">
      <c r="A11" s="578"/>
      <c r="B11" s="580" t="s">
        <v>45</v>
      </c>
      <c r="C11" s="576" t="s">
        <v>46</v>
      </c>
      <c r="D11" s="577"/>
      <c r="E11" s="576" t="s">
        <v>48</v>
      </c>
      <c r="F11" s="577"/>
      <c r="G11" s="576" t="s">
        <v>218</v>
      </c>
      <c r="H11" s="577"/>
    </row>
    <row r="12" spans="1:8" ht="48" customHeight="1" thickBot="1" x14ac:dyDescent="0.25">
      <c r="A12" s="579"/>
      <c r="B12" s="581"/>
      <c r="C12" s="321" t="s">
        <v>46</v>
      </c>
      <c r="D12" s="322" t="s">
        <v>53</v>
      </c>
      <c r="E12" s="321" t="s">
        <v>46</v>
      </c>
      <c r="F12" s="322" t="s">
        <v>53</v>
      </c>
      <c r="G12" s="321" t="s">
        <v>46</v>
      </c>
      <c r="H12" s="322" t="s">
        <v>53</v>
      </c>
    </row>
    <row r="13" spans="1:8" ht="33" customHeight="1" thickBot="1" x14ac:dyDescent="0.25">
      <c r="A13" s="323">
        <v>1</v>
      </c>
      <c r="B13" s="324" t="s">
        <v>86</v>
      </c>
      <c r="C13" s="325">
        <f>E13+G13</f>
        <v>13.173</v>
      </c>
      <c r="D13" s="326"/>
      <c r="E13" s="327">
        <f>E14+E17+E16</f>
        <v>13.173</v>
      </c>
      <c r="F13" s="489"/>
      <c r="G13" s="327"/>
      <c r="H13" s="328"/>
    </row>
    <row r="14" spans="1:8" ht="15" customHeight="1" x14ac:dyDescent="0.2">
      <c r="A14" s="329">
        <v>2</v>
      </c>
      <c r="B14" s="330" t="s">
        <v>210</v>
      </c>
      <c r="C14" s="331">
        <f t="shared" ref="C14:C68" si="0">E14+G14</f>
        <v>10</v>
      </c>
      <c r="D14" s="331"/>
      <c r="E14" s="331">
        <f>E15</f>
        <v>10</v>
      </c>
      <c r="F14" s="331"/>
      <c r="G14" s="332"/>
      <c r="H14" s="333"/>
    </row>
    <row r="15" spans="1:8" ht="13.5" customHeight="1" x14ac:dyDescent="0.2">
      <c r="A15" s="468">
        <v>3</v>
      </c>
      <c r="B15" s="478" t="s">
        <v>196</v>
      </c>
      <c r="C15" s="345">
        <f t="shared" si="0"/>
        <v>10</v>
      </c>
      <c r="D15" s="345"/>
      <c r="E15" s="469">
        <v>10</v>
      </c>
      <c r="F15" s="469"/>
      <c r="G15" s="469"/>
      <c r="H15" s="471"/>
    </row>
    <row r="16" spans="1:8" ht="14.25" customHeight="1" x14ac:dyDescent="0.2">
      <c r="A16" s="468">
        <v>4</v>
      </c>
      <c r="B16" s="479" t="s">
        <v>14</v>
      </c>
      <c r="C16" s="345">
        <f t="shared" si="0"/>
        <v>0.6</v>
      </c>
      <c r="D16" s="345"/>
      <c r="E16" s="345">
        <v>0.6</v>
      </c>
      <c r="F16" s="469"/>
      <c r="G16" s="469"/>
      <c r="H16" s="471"/>
    </row>
    <row r="17" spans="1:8" ht="15" customHeight="1" thickBot="1" x14ac:dyDescent="0.25">
      <c r="A17" s="455">
        <v>5</v>
      </c>
      <c r="B17" s="480" t="s">
        <v>1</v>
      </c>
      <c r="C17" s="457">
        <f t="shared" si="0"/>
        <v>2.573</v>
      </c>
      <c r="D17" s="457"/>
      <c r="E17" s="457">
        <v>2.573</v>
      </c>
      <c r="F17" s="457"/>
      <c r="G17" s="457"/>
      <c r="H17" s="481"/>
    </row>
    <row r="18" spans="1:8" ht="32.25" customHeight="1" thickBot="1" x14ac:dyDescent="0.25">
      <c r="A18" s="334">
        <v>6</v>
      </c>
      <c r="B18" s="335" t="s">
        <v>106</v>
      </c>
      <c r="C18" s="325">
        <f t="shared" si="0"/>
        <v>-163.5</v>
      </c>
      <c r="D18" s="326">
        <f t="shared" ref="D18:D68" si="1">F18+H18</f>
        <v>-174.4</v>
      </c>
      <c r="E18" s="336">
        <f>E19+SUM(E21:E53)</f>
        <v>-163.5</v>
      </c>
      <c r="F18" s="337">
        <f>F19+SUM(F21:F53)</f>
        <v>-174.46899999999999</v>
      </c>
      <c r="G18" s="325">
        <f>G19+SUM(G21:G53)</f>
        <v>0</v>
      </c>
      <c r="H18" s="326">
        <f>H19+SUM(H21:H53)</f>
        <v>6.8999999999988404E-2</v>
      </c>
    </row>
    <row r="19" spans="1:8" ht="15" customHeight="1" x14ac:dyDescent="0.2">
      <c r="A19" s="329">
        <v>7</v>
      </c>
      <c r="B19" s="338" t="s">
        <v>207</v>
      </c>
      <c r="C19" s="331">
        <f t="shared" si="0"/>
        <v>-177</v>
      </c>
      <c r="D19" s="331">
        <f t="shared" si="1"/>
        <v>-174.4</v>
      </c>
      <c r="E19" s="331">
        <f>SUM(E20:E20)</f>
        <v>0</v>
      </c>
      <c r="F19" s="331"/>
      <c r="G19" s="331">
        <f>SUM(G20:G20)</f>
        <v>-177</v>
      </c>
      <c r="H19" s="339">
        <f>SUM(H20:H20)</f>
        <v>-174.4</v>
      </c>
    </row>
    <row r="20" spans="1:8" ht="25.5" customHeight="1" x14ac:dyDescent="0.2">
      <c r="A20" s="340">
        <v>8</v>
      </c>
      <c r="B20" s="280" t="s">
        <v>492</v>
      </c>
      <c r="C20" s="341">
        <f t="shared" si="0"/>
        <v>-177</v>
      </c>
      <c r="D20" s="341">
        <f t="shared" si="1"/>
        <v>-174.4</v>
      </c>
      <c r="E20" s="277"/>
      <c r="F20" s="342"/>
      <c r="G20" s="342">
        <v>-177</v>
      </c>
      <c r="H20" s="343">
        <v>-174.4</v>
      </c>
    </row>
    <row r="21" spans="1:8" ht="15" customHeight="1" x14ac:dyDescent="0.2">
      <c r="A21" s="340">
        <v>9</v>
      </c>
      <c r="B21" s="285" t="s">
        <v>211</v>
      </c>
      <c r="C21" s="341">
        <f t="shared" si="0"/>
        <v>0.3620000000000001</v>
      </c>
      <c r="D21" s="341"/>
      <c r="E21" s="341">
        <v>-12.638</v>
      </c>
      <c r="F21" s="341">
        <v>-12.814</v>
      </c>
      <c r="G21" s="341">
        <v>13</v>
      </c>
      <c r="H21" s="344">
        <v>12.814</v>
      </c>
    </row>
    <row r="22" spans="1:8" ht="15" customHeight="1" x14ac:dyDescent="0.2">
      <c r="A22" s="340">
        <v>10</v>
      </c>
      <c r="B22" s="285" t="s">
        <v>212</v>
      </c>
      <c r="C22" s="341">
        <f t="shared" si="0"/>
        <v>0.61299999999999955</v>
      </c>
      <c r="D22" s="341"/>
      <c r="E22" s="341">
        <v>-22.387</v>
      </c>
      <c r="F22" s="345">
        <v>-22.670999999999999</v>
      </c>
      <c r="G22" s="341">
        <v>23</v>
      </c>
      <c r="H22" s="346">
        <v>22.670999999999999</v>
      </c>
    </row>
    <row r="23" spans="1:8" ht="15" customHeight="1" x14ac:dyDescent="0.2">
      <c r="A23" s="340">
        <v>11</v>
      </c>
      <c r="B23" s="285" t="s">
        <v>213</v>
      </c>
      <c r="C23" s="341">
        <f t="shared" si="0"/>
        <v>0.26900000000000002</v>
      </c>
      <c r="D23" s="341"/>
      <c r="E23" s="341">
        <v>0.26900000000000002</v>
      </c>
      <c r="F23" s="341"/>
      <c r="G23" s="341"/>
      <c r="H23" s="344"/>
    </row>
    <row r="24" spans="1:8" ht="15" customHeight="1" x14ac:dyDescent="0.2">
      <c r="A24" s="340">
        <v>12</v>
      </c>
      <c r="B24" s="285" t="s">
        <v>214</v>
      </c>
      <c r="C24" s="341">
        <f t="shared" si="0"/>
        <v>0.4659999999999993</v>
      </c>
      <c r="D24" s="341"/>
      <c r="E24" s="341">
        <v>-12.534000000000001</v>
      </c>
      <c r="F24" s="341">
        <v>-12.814</v>
      </c>
      <c r="G24" s="341">
        <v>13</v>
      </c>
      <c r="H24" s="344">
        <v>12.814</v>
      </c>
    </row>
    <row r="25" spans="1:8" ht="15" customHeight="1" x14ac:dyDescent="0.2">
      <c r="A25" s="340">
        <v>13</v>
      </c>
      <c r="B25" s="285" t="s">
        <v>215</v>
      </c>
      <c r="C25" s="341">
        <f t="shared" si="0"/>
        <v>0.23100000000000001</v>
      </c>
      <c r="D25" s="341"/>
      <c r="E25" s="345">
        <v>0.23100000000000001</v>
      </c>
      <c r="F25" s="345"/>
      <c r="G25" s="345"/>
      <c r="H25" s="346"/>
    </row>
    <row r="26" spans="1:8" ht="15" customHeight="1" x14ac:dyDescent="0.2">
      <c r="A26" s="340">
        <v>14</v>
      </c>
      <c r="B26" s="285" t="s">
        <v>216</v>
      </c>
      <c r="C26" s="341">
        <f t="shared" si="0"/>
        <v>0.63599999999999923</v>
      </c>
      <c r="D26" s="341"/>
      <c r="E26" s="341">
        <v>-22.364000000000001</v>
      </c>
      <c r="F26" s="345">
        <v>-22.670999999999999</v>
      </c>
      <c r="G26" s="341">
        <v>23</v>
      </c>
      <c r="H26" s="346">
        <v>22.670999999999999</v>
      </c>
    </row>
    <row r="27" spans="1:8" ht="15" customHeight="1" x14ac:dyDescent="0.2">
      <c r="A27" s="340">
        <v>15</v>
      </c>
      <c r="B27" s="285" t="s">
        <v>22</v>
      </c>
      <c r="C27" s="341">
        <f t="shared" si="0"/>
        <v>1.147</v>
      </c>
      <c r="D27" s="341"/>
      <c r="E27" s="341">
        <v>1.147</v>
      </c>
      <c r="F27" s="341"/>
      <c r="G27" s="345"/>
      <c r="H27" s="346"/>
    </row>
    <row r="28" spans="1:8" ht="15" customHeight="1" x14ac:dyDescent="0.2">
      <c r="A28" s="340">
        <v>16</v>
      </c>
      <c r="B28" s="285" t="s">
        <v>199</v>
      </c>
      <c r="C28" s="341">
        <f t="shared" si="0"/>
        <v>8.4000000000000005E-2</v>
      </c>
      <c r="D28" s="341"/>
      <c r="E28" s="341">
        <v>8.4000000000000005E-2</v>
      </c>
      <c r="F28" s="341"/>
      <c r="G28" s="345"/>
      <c r="H28" s="346"/>
    </row>
    <row r="29" spans="1:8" ht="15" customHeight="1" x14ac:dyDescent="0.2">
      <c r="A29" s="340">
        <v>17</v>
      </c>
      <c r="B29" s="285" t="s">
        <v>217</v>
      </c>
      <c r="C29" s="341">
        <f t="shared" si="0"/>
        <v>1.4259999999999999</v>
      </c>
      <c r="D29" s="341"/>
      <c r="E29" s="341">
        <v>1.4259999999999999</v>
      </c>
      <c r="F29" s="341"/>
      <c r="G29" s="345"/>
      <c r="H29" s="346"/>
    </row>
    <row r="30" spans="1:8" ht="15" customHeight="1" x14ac:dyDescent="0.2">
      <c r="A30" s="340">
        <v>18</v>
      </c>
      <c r="B30" s="285" t="s">
        <v>72</v>
      </c>
      <c r="C30" s="341">
        <f t="shared" si="0"/>
        <v>1.5740000000000001</v>
      </c>
      <c r="D30" s="341"/>
      <c r="E30" s="341">
        <v>1.5740000000000001</v>
      </c>
      <c r="F30" s="341"/>
      <c r="G30" s="345"/>
      <c r="H30" s="346"/>
    </row>
    <row r="31" spans="1:8" ht="15" customHeight="1" x14ac:dyDescent="0.2">
      <c r="A31" s="340">
        <v>19</v>
      </c>
      <c r="B31" s="285" t="s">
        <v>24</v>
      </c>
      <c r="C31" s="341">
        <f t="shared" si="0"/>
        <v>1.1419999999999999</v>
      </c>
      <c r="D31" s="341"/>
      <c r="E31" s="341">
        <v>1.1419999999999999</v>
      </c>
      <c r="F31" s="341"/>
      <c r="G31" s="345"/>
      <c r="H31" s="346"/>
    </row>
    <row r="32" spans="1:8" ht="15" customHeight="1" x14ac:dyDescent="0.2">
      <c r="A32" s="340">
        <v>20</v>
      </c>
      <c r="B32" s="285" t="s">
        <v>119</v>
      </c>
      <c r="C32" s="341">
        <f t="shared" si="0"/>
        <v>3.6999999999999998E-2</v>
      </c>
      <c r="D32" s="341"/>
      <c r="E32" s="341">
        <v>3.6999999999999998E-2</v>
      </c>
      <c r="F32" s="341"/>
      <c r="G32" s="345"/>
      <c r="H32" s="346"/>
    </row>
    <row r="33" spans="1:18" ht="15" customHeight="1" x14ac:dyDescent="0.2">
      <c r="A33" s="340">
        <v>21</v>
      </c>
      <c r="B33" s="285" t="s">
        <v>25</v>
      </c>
      <c r="C33" s="341">
        <f t="shared" si="0"/>
        <v>0.93300000000000005</v>
      </c>
      <c r="D33" s="341"/>
      <c r="E33" s="341">
        <v>0.93300000000000005</v>
      </c>
      <c r="F33" s="341"/>
      <c r="G33" s="345"/>
      <c r="H33" s="346"/>
    </row>
    <row r="34" spans="1:18" ht="15" customHeight="1" x14ac:dyDescent="0.2">
      <c r="A34" s="340">
        <v>22</v>
      </c>
      <c r="B34" s="285" t="s">
        <v>200</v>
      </c>
      <c r="C34" s="341">
        <f t="shared" si="0"/>
        <v>0.33900000000000002</v>
      </c>
      <c r="D34" s="341"/>
      <c r="E34" s="341">
        <v>0.33900000000000002</v>
      </c>
      <c r="F34" s="341"/>
      <c r="G34" s="345"/>
      <c r="H34" s="346"/>
    </row>
    <row r="35" spans="1:18" ht="15" customHeight="1" x14ac:dyDescent="0.2">
      <c r="A35" s="340">
        <v>23</v>
      </c>
      <c r="B35" s="285" t="s">
        <v>120</v>
      </c>
      <c r="C35" s="341">
        <f t="shared" si="0"/>
        <v>0.17299999999999999</v>
      </c>
      <c r="D35" s="341"/>
      <c r="E35" s="341">
        <v>0.17299999999999999</v>
      </c>
      <c r="F35" s="341"/>
      <c r="G35" s="345"/>
      <c r="H35" s="346"/>
    </row>
    <row r="36" spans="1:18" ht="15" customHeight="1" x14ac:dyDescent="0.2">
      <c r="A36" s="340">
        <v>24</v>
      </c>
      <c r="B36" s="347" t="s">
        <v>76</v>
      </c>
      <c r="C36" s="341">
        <f t="shared" si="0"/>
        <v>3.3000000000000002E-2</v>
      </c>
      <c r="D36" s="341"/>
      <c r="E36" s="341">
        <v>3.3000000000000002E-2</v>
      </c>
      <c r="F36" s="341"/>
      <c r="G36" s="345"/>
      <c r="H36" s="346"/>
    </row>
    <row r="37" spans="1:18" ht="15" customHeight="1" x14ac:dyDescent="0.2">
      <c r="A37" s="340">
        <v>25</v>
      </c>
      <c r="B37" s="285" t="s">
        <v>26</v>
      </c>
      <c r="C37" s="341">
        <f t="shared" si="0"/>
        <v>1.0369999999999999</v>
      </c>
      <c r="D37" s="341"/>
      <c r="E37" s="341">
        <v>1.0369999999999999</v>
      </c>
      <c r="F37" s="341"/>
      <c r="G37" s="345"/>
      <c r="H37" s="346"/>
    </row>
    <row r="38" spans="1:18" ht="15" customHeight="1" x14ac:dyDescent="0.2">
      <c r="A38" s="340">
        <v>26</v>
      </c>
      <c r="B38" s="285" t="s">
        <v>201</v>
      </c>
      <c r="C38" s="341">
        <f t="shared" si="0"/>
        <v>0.20300000000000001</v>
      </c>
      <c r="D38" s="341"/>
      <c r="E38" s="341">
        <v>0.20300000000000001</v>
      </c>
      <c r="F38" s="341"/>
      <c r="G38" s="345"/>
      <c r="H38" s="346"/>
    </row>
    <row r="39" spans="1:18" ht="15" customHeight="1" x14ac:dyDescent="0.2">
      <c r="A39" s="340">
        <v>27</v>
      </c>
      <c r="B39" s="285" t="s">
        <v>122</v>
      </c>
      <c r="C39" s="341">
        <f t="shared" si="0"/>
        <v>2.9000000000000001E-2</v>
      </c>
      <c r="D39" s="341"/>
      <c r="E39" s="341">
        <v>2.9000000000000001E-2</v>
      </c>
      <c r="F39" s="341"/>
      <c r="G39" s="345"/>
      <c r="H39" s="346"/>
    </row>
    <row r="40" spans="1:18" ht="15" customHeight="1" x14ac:dyDescent="0.2">
      <c r="A40" s="340">
        <v>28</v>
      </c>
      <c r="B40" s="285" t="s">
        <v>78</v>
      </c>
      <c r="C40" s="341">
        <f t="shared" si="0"/>
        <v>1.2</v>
      </c>
      <c r="D40" s="341"/>
      <c r="E40" s="341">
        <v>1.2</v>
      </c>
      <c r="F40" s="341"/>
      <c r="G40" s="345"/>
      <c r="H40" s="346"/>
    </row>
    <row r="41" spans="1:18" ht="15" customHeight="1" x14ac:dyDescent="0.2">
      <c r="A41" s="340">
        <v>29</v>
      </c>
      <c r="B41" s="285" t="s">
        <v>38</v>
      </c>
      <c r="C41" s="341">
        <f t="shared" si="0"/>
        <v>0.32100000000000001</v>
      </c>
      <c r="D41" s="341"/>
      <c r="E41" s="341">
        <v>0.32100000000000001</v>
      </c>
      <c r="F41" s="341"/>
      <c r="G41" s="345"/>
      <c r="H41" s="346"/>
    </row>
    <row r="42" spans="1:18" ht="15" customHeight="1" x14ac:dyDescent="0.2">
      <c r="A42" s="340">
        <v>30</v>
      </c>
      <c r="B42" s="285" t="s">
        <v>79</v>
      </c>
      <c r="C42" s="341">
        <f t="shared" si="0"/>
        <v>0.34799999999999898</v>
      </c>
      <c r="D42" s="341"/>
      <c r="E42" s="345">
        <v>-59.652000000000001</v>
      </c>
      <c r="F42" s="345">
        <v>-59.142000000000003</v>
      </c>
      <c r="G42" s="345">
        <v>60</v>
      </c>
      <c r="H42" s="346">
        <v>59.142000000000003</v>
      </c>
      <c r="R42" s="598"/>
    </row>
    <row r="43" spans="1:18" ht="15" customHeight="1" x14ac:dyDescent="0.2">
      <c r="A43" s="340">
        <v>31</v>
      </c>
      <c r="B43" s="285" t="s">
        <v>203</v>
      </c>
      <c r="C43" s="341">
        <f t="shared" si="0"/>
        <v>0.11599999999999966</v>
      </c>
      <c r="D43" s="341"/>
      <c r="E43" s="345">
        <v>-17.884</v>
      </c>
      <c r="F43" s="345">
        <v>-17.742999999999999</v>
      </c>
      <c r="G43" s="345">
        <v>18</v>
      </c>
      <c r="H43" s="346">
        <v>17.742999999999999</v>
      </c>
    </row>
    <row r="44" spans="1:18" ht="15" customHeight="1" x14ac:dyDescent="0.2">
      <c r="A44" s="340">
        <v>32</v>
      </c>
      <c r="B44" s="285" t="s">
        <v>202</v>
      </c>
      <c r="C44" s="341">
        <f t="shared" si="0"/>
        <v>0.22000000000000064</v>
      </c>
      <c r="D44" s="341"/>
      <c r="E44" s="345">
        <v>-14.28</v>
      </c>
      <c r="F44" s="345">
        <v>-14.292999999999999</v>
      </c>
      <c r="G44" s="345">
        <v>14.5</v>
      </c>
      <c r="H44" s="346">
        <v>14.292999999999999</v>
      </c>
    </row>
    <row r="45" spans="1:18" ht="15" customHeight="1" x14ac:dyDescent="0.2">
      <c r="A45" s="340">
        <v>33</v>
      </c>
      <c r="B45" s="285" t="s">
        <v>123</v>
      </c>
      <c r="C45" s="341">
        <f t="shared" si="0"/>
        <v>9.2999999999999999E-2</v>
      </c>
      <c r="D45" s="341"/>
      <c r="E45" s="345">
        <v>9.2999999999999999E-2</v>
      </c>
      <c r="F45" s="345"/>
      <c r="G45" s="345"/>
      <c r="H45" s="346"/>
    </row>
    <row r="46" spans="1:18" ht="15" customHeight="1" x14ac:dyDescent="0.2">
      <c r="A46" s="340">
        <v>34</v>
      </c>
      <c r="B46" s="285" t="s">
        <v>80</v>
      </c>
      <c r="C46" s="341">
        <f t="shared" si="0"/>
        <v>0.23499999999999943</v>
      </c>
      <c r="D46" s="341"/>
      <c r="E46" s="345">
        <v>-12.265000000000001</v>
      </c>
      <c r="F46" s="345">
        <v>-12.321</v>
      </c>
      <c r="G46" s="345">
        <v>12.5</v>
      </c>
      <c r="H46" s="346">
        <v>12.321</v>
      </c>
    </row>
    <row r="47" spans="1:18" ht="15" customHeight="1" x14ac:dyDescent="0.2">
      <c r="A47" s="340">
        <v>35</v>
      </c>
      <c r="B47" s="285" t="s">
        <v>189</v>
      </c>
      <c r="C47" s="341">
        <f t="shared" si="0"/>
        <v>0.23300000000000001</v>
      </c>
      <c r="D47" s="341"/>
      <c r="E47" s="341">
        <v>0.23300000000000001</v>
      </c>
      <c r="F47" s="341"/>
      <c r="G47" s="345"/>
      <c r="H47" s="346"/>
    </row>
    <row r="48" spans="1:18" ht="15" customHeight="1" x14ac:dyDescent="0.2">
      <c r="A48" s="340">
        <v>36</v>
      </c>
      <c r="B48" s="348" t="s">
        <v>5</v>
      </c>
      <c r="C48" s="341">
        <f t="shared" si="0"/>
        <v>0</v>
      </c>
      <c r="D48" s="341"/>
      <c r="E48" s="341"/>
      <c r="F48" s="341"/>
      <c r="G48" s="345"/>
      <c r="H48" s="346"/>
    </row>
    <row r="49" spans="1:8" ht="15" customHeight="1" x14ac:dyDescent="0.2">
      <c r="A49" s="340">
        <v>37</v>
      </c>
      <c r="B49" s="285" t="s">
        <v>7</v>
      </c>
      <c r="C49" s="341">
        <f t="shared" si="0"/>
        <v>0</v>
      </c>
      <c r="D49" s="341"/>
      <c r="E49" s="341"/>
      <c r="F49" s="341"/>
      <c r="G49" s="341"/>
      <c r="H49" s="344"/>
    </row>
    <row r="50" spans="1:8" ht="15" customHeight="1" x14ac:dyDescent="0.2">
      <c r="A50" s="340">
        <v>38</v>
      </c>
      <c r="B50" s="285" t="s">
        <v>8</v>
      </c>
      <c r="C50" s="341">
        <f t="shared" si="0"/>
        <v>0</v>
      </c>
      <c r="D50" s="341"/>
      <c r="E50" s="341"/>
      <c r="F50" s="341"/>
      <c r="G50" s="341"/>
      <c r="H50" s="344"/>
    </row>
    <row r="51" spans="1:8" ht="15" customHeight="1" x14ac:dyDescent="0.2">
      <c r="A51" s="340">
        <v>39</v>
      </c>
      <c r="B51" s="285" t="s">
        <v>9</v>
      </c>
      <c r="C51" s="341">
        <f t="shared" si="0"/>
        <v>0</v>
      </c>
      <c r="D51" s="341"/>
      <c r="E51" s="341"/>
      <c r="F51" s="341"/>
      <c r="G51" s="341"/>
      <c r="H51" s="344"/>
    </row>
    <row r="52" spans="1:8" ht="15" customHeight="1" x14ac:dyDescent="0.2">
      <c r="A52" s="340">
        <v>40</v>
      </c>
      <c r="B52" s="285" t="s">
        <v>10</v>
      </c>
      <c r="C52" s="341">
        <f t="shared" si="0"/>
        <v>0</v>
      </c>
      <c r="D52" s="341"/>
      <c r="E52" s="341"/>
      <c r="F52" s="341"/>
      <c r="G52" s="341"/>
      <c r="H52" s="344"/>
    </row>
    <row r="53" spans="1:8" ht="15" customHeight="1" thickBot="1" x14ac:dyDescent="0.25">
      <c r="A53" s="349">
        <v>41</v>
      </c>
      <c r="B53" s="350" t="s">
        <v>11</v>
      </c>
      <c r="C53" s="351">
        <f t="shared" si="0"/>
        <v>0</v>
      </c>
      <c r="D53" s="351"/>
      <c r="E53" s="351"/>
      <c r="F53" s="351"/>
      <c r="G53" s="351"/>
      <c r="H53" s="352"/>
    </row>
    <row r="54" spans="1:8" ht="32.25" customHeight="1" thickBot="1" x14ac:dyDescent="0.25">
      <c r="A54" s="334">
        <v>42</v>
      </c>
      <c r="B54" s="335" t="s">
        <v>564</v>
      </c>
      <c r="C54" s="325">
        <f t="shared" si="0"/>
        <v>6</v>
      </c>
      <c r="D54" s="326">
        <f t="shared" si="1"/>
        <v>0</v>
      </c>
      <c r="E54" s="327">
        <f>E55</f>
        <v>6</v>
      </c>
      <c r="F54" s="328"/>
      <c r="G54" s="327"/>
      <c r="H54" s="490"/>
    </row>
    <row r="55" spans="1:8" ht="15" customHeight="1" x14ac:dyDescent="0.2">
      <c r="A55" s="329">
        <v>43</v>
      </c>
      <c r="B55" s="353" t="s">
        <v>209</v>
      </c>
      <c r="C55" s="331">
        <f t="shared" si="0"/>
        <v>6</v>
      </c>
      <c r="D55" s="331">
        <f t="shared" si="1"/>
        <v>0</v>
      </c>
      <c r="E55" s="331">
        <f>SUM(E56:E56)</f>
        <v>6</v>
      </c>
      <c r="F55" s="331"/>
      <c r="G55" s="332"/>
      <c r="H55" s="333"/>
    </row>
    <row r="56" spans="1:8" ht="15" customHeight="1" thickBot="1" x14ac:dyDescent="0.25">
      <c r="A56" s="455">
        <v>44</v>
      </c>
      <c r="B56" s="456" t="s">
        <v>533</v>
      </c>
      <c r="C56" s="457">
        <f t="shared" si="0"/>
        <v>6</v>
      </c>
      <c r="D56" s="457">
        <f t="shared" si="1"/>
        <v>0</v>
      </c>
      <c r="E56" s="458">
        <v>6</v>
      </c>
      <c r="F56" s="457"/>
      <c r="G56" s="459"/>
      <c r="H56" s="460"/>
    </row>
    <row r="57" spans="1:8" ht="45" customHeight="1" thickBot="1" x14ac:dyDescent="0.25">
      <c r="A57" s="461">
        <v>45</v>
      </c>
      <c r="B57" s="462" t="s">
        <v>146</v>
      </c>
      <c r="C57" s="336">
        <f t="shared" si="0"/>
        <v>55</v>
      </c>
      <c r="D57" s="463"/>
      <c r="E57" s="492">
        <f>E58+SUM(E62:E63)</f>
        <v>-0.40500000000000114</v>
      </c>
      <c r="F57" s="493">
        <f>F58+SUM(F62:F63)</f>
        <v>-54.61</v>
      </c>
      <c r="G57" s="492">
        <f>G58+SUM(G62:G63)</f>
        <v>55.405000000000001</v>
      </c>
      <c r="H57" s="491">
        <f>H58+SUM(H62:H63)</f>
        <v>54.61</v>
      </c>
    </row>
    <row r="58" spans="1:8" ht="15" customHeight="1" x14ac:dyDescent="0.2">
      <c r="A58" s="464">
        <v>46</v>
      </c>
      <c r="B58" s="465" t="s">
        <v>208</v>
      </c>
      <c r="C58" s="466">
        <f t="shared" si="0"/>
        <v>55</v>
      </c>
      <c r="D58" s="466"/>
      <c r="E58" s="466">
        <f>SUM(E59:E61)</f>
        <v>55</v>
      </c>
      <c r="F58" s="466"/>
      <c r="G58" s="466">
        <f>SUM(G59:G60)</f>
        <v>0</v>
      </c>
      <c r="H58" s="467"/>
    </row>
    <row r="59" spans="1:8" ht="15" customHeight="1" x14ac:dyDescent="0.2">
      <c r="A59" s="468">
        <v>47</v>
      </c>
      <c r="B59" s="451" t="s">
        <v>532</v>
      </c>
      <c r="C59" s="345">
        <f t="shared" si="0"/>
        <v>30</v>
      </c>
      <c r="D59" s="345"/>
      <c r="E59" s="469">
        <v>30</v>
      </c>
      <c r="F59" s="345"/>
      <c r="G59" s="345"/>
      <c r="H59" s="470"/>
    </row>
    <row r="60" spans="1:8" ht="15" customHeight="1" x14ac:dyDescent="0.2">
      <c r="A60" s="468">
        <v>48</v>
      </c>
      <c r="B60" s="451" t="s">
        <v>530</v>
      </c>
      <c r="C60" s="345">
        <f t="shared" si="0"/>
        <v>10</v>
      </c>
      <c r="D60" s="345"/>
      <c r="E60" s="469">
        <v>10</v>
      </c>
      <c r="F60" s="469"/>
      <c r="G60" s="469"/>
      <c r="H60" s="471"/>
    </row>
    <row r="61" spans="1:8" ht="15" customHeight="1" x14ac:dyDescent="0.2">
      <c r="A61" s="468">
        <v>49</v>
      </c>
      <c r="B61" s="451" t="s">
        <v>508</v>
      </c>
      <c r="C61" s="345">
        <f t="shared" si="0"/>
        <v>15</v>
      </c>
      <c r="D61" s="345"/>
      <c r="E61" s="469">
        <v>15</v>
      </c>
      <c r="F61" s="469"/>
      <c r="G61" s="469"/>
      <c r="H61" s="471"/>
    </row>
    <row r="62" spans="1:8" ht="15" customHeight="1" x14ac:dyDescent="0.2">
      <c r="A62" s="468">
        <v>50</v>
      </c>
      <c r="B62" s="348" t="s">
        <v>31</v>
      </c>
      <c r="C62" s="345"/>
      <c r="D62" s="345"/>
      <c r="E62" s="276">
        <v>-48.018000000000001</v>
      </c>
      <c r="F62" s="276">
        <v>-47.329000000000001</v>
      </c>
      <c r="G62" s="283">
        <v>48.018000000000001</v>
      </c>
      <c r="H62" s="371">
        <v>47.329000000000001</v>
      </c>
    </row>
    <row r="63" spans="1:8" ht="15" customHeight="1" thickBot="1" x14ac:dyDescent="0.25">
      <c r="A63" s="455">
        <v>51</v>
      </c>
      <c r="B63" s="472" t="s">
        <v>205</v>
      </c>
      <c r="C63" s="457"/>
      <c r="D63" s="457"/>
      <c r="E63" s="473">
        <v>-7.3869999999999996</v>
      </c>
      <c r="F63" s="473">
        <v>-7.2809999999999997</v>
      </c>
      <c r="G63" s="356">
        <v>7.3869999999999996</v>
      </c>
      <c r="H63" s="400">
        <v>7.2809999999999997</v>
      </c>
    </row>
    <row r="64" spans="1:8" ht="37.5" customHeight="1" thickBot="1" x14ac:dyDescent="0.25">
      <c r="A64" s="461">
        <v>52</v>
      </c>
      <c r="B64" s="474" t="s">
        <v>197</v>
      </c>
      <c r="C64" s="336">
        <f t="shared" si="0"/>
        <v>2624.8</v>
      </c>
      <c r="D64" s="492">
        <f t="shared" si="1"/>
        <v>0</v>
      </c>
      <c r="E64" s="496">
        <f>E65+E68</f>
        <v>122.5</v>
      </c>
      <c r="F64" s="495"/>
      <c r="G64" s="494">
        <f>G65</f>
        <v>2502.3000000000002</v>
      </c>
      <c r="H64" s="475"/>
    </row>
    <row r="65" spans="1:8" ht="15" customHeight="1" x14ac:dyDescent="0.2">
      <c r="A65" s="464">
        <v>53</v>
      </c>
      <c r="B65" s="465" t="s">
        <v>195</v>
      </c>
      <c r="C65" s="466">
        <f t="shared" si="0"/>
        <v>2612.3000000000002</v>
      </c>
      <c r="D65" s="466">
        <f t="shared" si="1"/>
        <v>0</v>
      </c>
      <c r="E65" s="466">
        <f>SUM(E66:E67)</f>
        <v>110</v>
      </c>
      <c r="F65" s="466"/>
      <c r="G65" s="466">
        <f>G67</f>
        <v>2502.3000000000002</v>
      </c>
      <c r="H65" s="467"/>
    </row>
    <row r="66" spans="1:8" ht="15" customHeight="1" x14ac:dyDescent="0.2">
      <c r="A66" s="468">
        <v>54</v>
      </c>
      <c r="B66" s="476" t="s">
        <v>59</v>
      </c>
      <c r="C66" s="345">
        <f t="shared" si="0"/>
        <v>110</v>
      </c>
      <c r="D66" s="345">
        <f t="shared" si="1"/>
        <v>0</v>
      </c>
      <c r="E66" s="469">
        <v>110</v>
      </c>
      <c r="F66" s="345"/>
      <c r="G66" s="345"/>
      <c r="H66" s="470"/>
    </row>
    <row r="67" spans="1:8" ht="15" customHeight="1" x14ac:dyDescent="0.2">
      <c r="A67" s="468">
        <v>55</v>
      </c>
      <c r="B67" s="451" t="s">
        <v>531</v>
      </c>
      <c r="C67" s="345">
        <f t="shared" si="0"/>
        <v>2502.3000000000002</v>
      </c>
      <c r="D67" s="345">
        <f t="shared" si="1"/>
        <v>0</v>
      </c>
      <c r="E67" s="277"/>
      <c r="F67" s="277"/>
      <c r="G67" s="277">
        <v>2502.3000000000002</v>
      </c>
      <c r="H67" s="281"/>
    </row>
    <row r="68" spans="1:8" ht="15" customHeight="1" thickBot="1" x14ac:dyDescent="0.25">
      <c r="A68" s="455">
        <v>56</v>
      </c>
      <c r="B68" s="477" t="s">
        <v>32</v>
      </c>
      <c r="C68" s="457">
        <f t="shared" si="0"/>
        <v>12.5</v>
      </c>
      <c r="D68" s="457">
        <f t="shared" si="1"/>
        <v>0</v>
      </c>
      <c r="E68" s="457">
        <v>12.5</v>
      </c>
      <c r="F68" s="459"/>
      <c r="G68" s="459"/>
      <c r="H68" s="460"/>
    </row>
    <row r="69" spans="1:8" ht="15" customHeight="1" thickBot="1" x14ac:dyDescent="0.25">
      <c r="A69" s="334">
        <v>57</v>
      </c>
      <c r="B69" s="357" t="s">
        <v>182</v>
      </c>
      <c r="C69" s="354">
        <f t="shared" ref="C69:H69" si="2">C13+C18+C54+C57+C64</f>
        <v>2535.473</v>
      </c>
      <c r="D69" s="328">
        <f t="shared" si="2"/>
        <v>-174.4</v>
      </c>
      <c r="E69" s="355">
        <f t="shared" si="2"/>
        <v>-22.231999999999999</v>
      </c>
      <c r="F69" s="354">
        <f t="shared" si="2"/>
        <v>-229.07900000000001</v>
      </c>
      <c r="G69" s="355">
        <f t="shared" si="2"/>
        <v>2557.7050000000004</v>
      </c>
      <c r="H69" s="355">
        <f t="shared" si="2"/>
        <v>54.678999999999988</v>
      </c>
    </row>
    <row r="70" spans="1:8" ht="15" customHeight="1" x14ac:dyDescent="0.2">
      <c r="A70" s="302"/>
      <c r="B70" s="300" t="s">
        <v>556</v>
      </c>
      <c r="C70" s="302"/>
      <c r="D70" s="302"/>
      <c r="E70" s="302"/>
      <c r="F70" s="302"/>
      <c r="G70" s="302"/>
      <c r="H70" s="302"/>
    </row>
    <row r="71" spans="1:8" ht="15" customHeight="1" x14ac:dyDescent="0.2">
      <c r="A71" s="302"/>
      <c r="B71" s="358" t="s">
        <v>563</v>
      </c>
      <c r="C71" s="302"/>
      <c r="D71" s="302"/>
      <c r="E71" s="302"/>
      <c r="F71" s="302"/>
      <c r="G71" s="302"/>
      <c r="H71" s="302"/>
    </row>
    <row r="72" spans="1:8" ht="15" customHeight="1" x14ac:dyDescent="0.2">
      <c r="A72" s="302"/>
      <c r="B72" s="300"/>
      <c r="C72" s="302"/>
      <c r="D72" s="302"/>
      <c r="E72" s="302"/>
      <c r="F72" s="302"/>
      <c r="G72" s="302"/>
      <c r="H72" s="302"/>
    </row>
    <row r="73" spans="1:8" ht="15" customHeight="1" x14ac:dyDescent="0.2">
      <c r="A73" s="302"/>
      <c r="B73" s="359"/>
      <c r="C73" s="302"/>
      <c r="D73" s="302"/>
      <c r="E73" s="302"/>
      <c r="F73" s="302"/>
      <c r="G73" s="302"/>
      <c r="H73" s="302"/>
    </row>
    <row r="74" spans="1:8" ht="15" customHeight="1" x14ac:dyDescent="0.2">
      <c r="A74" s="289"/>
      <c r="B74" s="289"/>
      <c r="C74" s="289"/>
      <c r="D74" s="289"/>
      <c r="E74" s="289"/>
      <c r="F74" s="289"/>
      <c r="G74" s="289"/>
      <c r="H74" s="289"/>
    </row>
    <row r="75" spans="1:8" ht="15" customHeight="1" x14ac:dyDescent="0.2">
      <c r="A75" s="289"/>
      <c r="C75" s="289"/>
      <c r="D75" s="289"/>
      <c r="E75" s="289"/>
      <c r="F75" s="289"/>
      <c r="G75" s="289"/>
      <c r="H75" s="289"/>
    </row>
    <row r="77" spans="1:8" ht="15" customHeight="1" x14ac:dyDescent="0.2">
      <c r="G77" s="298"/>
    </row>
  </sheetData>
  <mergeCells count="12">
    <mergeCell ref="A8:H8"/>
    <mergeCell ref="A10:H10"/>
    <mergeCell ref="D1:H1"/>
    <mergeCell ref="D2:H2"/>
    <mergeCell ref="D3:H3"/>
    <mergeCell ref="D4:H4"/>
    <mergeCell ref="D5:H5"/>
    <mergeCell ref="G11:H11"/>
    <mergeCell ref="E11:F11"/>
    <mergeCell ref="A11:A12"/>
    <mergeCell ref="B11:B12"/>
    <mergeCell ref="C11:D11"/>
  </mergeCells>
  <printOptions horizontalCentered="1"/>
  <pageMargins left="0.78740157480314965" right="0.78740157480314965" top="1.1811023622047245" bottom="0.39370078740157483" header="0.31496062992125984" footer="0.31496062992125984"/>
  <pageSetup paperSize="9" scale="9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A7" sqref="A7:F7"/>
    </sheetView>
  </sheetViews>
  <sheetFormatPr defaultRowHeight="12.75" x14ac:dyDescent="0.2"/>
  <cols>
    <col min="1" max="1" width="4.140625" style="170" customWidth="1"/>
    <col min="2" max="2" width="50.7109375" style="170" customWidth="1"/>
    <col min="3" max="3" width="10.140625" style="170" customWidth="1"/>
    <col min="4" max="4" width="19.7109375" style="170" customWidth="1"/>
    <col min="5" max="5" width="13.140625" style="170" customWidth="1"/>
    <col min="6" max="6" width="12.85546875" style="170" customWidth="1"/>
    <col min="7" max="16384" width="9.140625" style="170"/>
  </cols>
  <sheetData>
    <row r="1" spans="1:8" ht="15.75" x14ac:dyDescent="0.25">
      <c r="A1" s="1"/>
      <c r="B1" s="1"/>
      <c r="C1" s="1"/>
      <c r="D1" s="540" t="s">
        <v>29</v>
      </c>
      <c r="E1" s="540"/>
      <c r="F1" s="540"/>
      <c r="G1" s="540"/>
      <c r="H1" s="1"/>
    </row>
    <row r="2" spans="1:8" ht="15.75" x14ac:dyDescent="0.25">
      <c r="A2" s="1"/>
      <c r="B2" s="1"/>
      <c r="C2" s="201"/>
      <c r="D2" s="540" t="s">
        <v>510</v>
      </c>
      <c r="E2" s="540"/>
      <c r="F2" s="540"/>
      <c r="G2" s="540"/>
      <c r="H2" s="1"/>
    </row>
    <row r="3" spans="1:8" ht="15.75" x14ac:dyDescent="0.25">
      <c r="A3" s="1"/>
      <c r="B3" s="1"/>
      <c r="C3" s="1"/>
      <c r="D3" s="540" t="s">
        <v>39</v>
      </c>
      <c r="E3" s="540"/>
      <c r="F3" s="540"/>
      <c r="G3" s="540"/>
      <c r="H3" s="1"/>
    </row>
    <row r="4" spans="1:8" ht="15.75" x14ac:dyDescent="0.25">
      <c r="A4" s="1"/>
      <c r="B4" s="1"/>
      <c r="C4" s="1"/>
      <c r="D4" s="540" t="s">
        <v>541</v>
      </c>
      <c r="E4" s="540"/>
      <c r="F4" s="540"/>
      <c r="G4" s="540"/>
      <c r="H4" s="1"/>
    </row>
    <row r="5" spans="1:8" ht="15.75" x14ac:dyDescent="0.25">
      <c r="A5" s="1"/>
      <c r="B5" s="1"/>
      <c r="C5" s="1"/>
      <c r="D5" s="540" t="s">
        <v>590</v>
      </c>
      <c r="E5" s="540"/>
      <c r="F5" s="540"/>
      <c r="G5" s="540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31.5" customHeight="1" x14ac:dyDescent="0.25">
      <c r="A7" s="591" t="s">
        <v>558</v>
      </c>
      <c r="B7" s="591"/>
      <c r="C7" s="591"/>
      <c r="D7" s="591"/>
      <c r="E7" s="591"/>
      <c r="F7" s="591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6.5" thickBot="1" x14ac:dyDescent="0.3">
      <c r="A9" s="546" t="s">
        <v>567</v>
      </c>
      <c r="B9" s="546"/>
      <c r="C9" s="546"/>
      <c r="D9" s="546"/>
      <c r="E9" s="546"/>
      <c r="F9" s="546"/>
      <c r="G9" s="1"/>
      <c r="H9" s="1"/>
    </row>
    <row r="10" spans="1:8" x14ac:dyDescent="0.2">
      <c r="A10" s="586" t="s">
        <v>0</v>
      </c>
      <c r="B10" s="588" t="s">
        <v>319</v>
      </c>
      <c r="C10" s="588" t="s">
        <v>320</v>
      </c>
      <c r="D10" s="588" t="s">
        <v>321</v>
      </c>
      <c r="E10" s="588" t="s">
        <v>372</v>
      </c>
      <c r="F10" s="584" t="s">
        <v>53</v>
      </c>
    </row>
    <row r="11" spans="1:8" ht="24" customHeight="1" thickBot="1" x14ac:dyDescent="0.25">
      <c r="A11" s="587"/>
      <c r="B11" s="589"/>
      <c r="C11" s="590"/>
      <c r="D11" s="589"/>
      <c r="E11" s="589"/>
      <c r="F11" s="585"/>
    </row>
    <row r="12" spans="1:8" ht="25.5" x14ac:dyDescent="0.2">
      <c r="A12" s="361">
        <v>1</v>
      </c>
      <c r="B12" s="362" t="s">
        <v>322</v>
      </c>
      <c r="C12" s="363">
        <v>1</v>
      </c>
      <c r="D12" s="364" t="s">
        <v>30</v>
      </c>
      <c r="E12" s="365">
        <v>0.5</v>
      </c>
      <c r="F12" s="366"/>
    </row>
    <row r="13" spans="1:8" x14ac:dyDescent="0.2">
      <c r="A13" s="367">
        <v>2</v>
      </c>
      <c r="B13" s="368" t="s">
        <v>278</v>
      </c>
      <c r="C13" s="369">
        <v>1</v>
      </c>
      <c r="D13" s="370" t="s">
        <v>30</v>
      </c>
      <c r="E13" s="283">
        <v>25.7</v>
      </c>
      <c r="F13" s="371">
        <v>23.5</v>
      </c>
    </row>
    <row r="14" spans="1:8" x14ac:dyDescent="0.2">
      <c r="A14" s="367">
        <v>3</v>
      </c>
      <c r="B14" s="368" t="s">
        <v>323</v>
      </c>
      <c r="C14" s="369">
        <v>1</v>
      </c>
      <c r="D14" s="370" t="s">
        <v>30</v>
      </c>
      <c r="E14" s="283">
        <v>20.3</v>
      </c>
      <c r="F14" s="371">
        <v>15.2</v>
      </c>
    </row>
    <row r="15" spans="1:8" x14ac:dyDescent="0.2">
      <c r="A15" s="367">
        <v>4</v>
      </c>
      <c r="B15" s="372" t="s">
        <v>303</v>
      </c>
      <c r="C15" s="373">
        <v>1</v>
      </c>
      <c r="D15" s="370" t="s">
        <v>30</v>
      </c>
      <c r="E15" s="283">
        <v>8.4</v>
      </c>
      <c r="F15" s="371">
        <v>8.2799999999999994</v>
      </c>
    </row>
    <row r="16" spans="1:8" x14ac:dyDescent="0.2">
      <c r="A16" s="367">
        <v>5</v>
      </c>
      <c r="B16" s="368" t="s">
        <v>299</v>
      </c>
      <c r="C16" s="369">
        <v>1</v>
      </c>
      <c r="D16" s="370" t="s">
        <v>30</v>
      </c>
      <c r="E16" s="283">
        <v>29.4</v>
      </c>
      <c r="F16" s="371">
        <v>26.5</v>
      </c>
    </row>
    <row r="17" spans="1:6" x14ac:dyDescent="0.2">
      <c r="A17" s="367">
        <v>6</v>
      </c>
      <c r="B17" s="368" t="s">
        <v>297</v>
      </c>
      <c r="C17" s="369">
        <v>1</v>
      </c>
      <c r="D17" s="370" t="s">
        <v>30</v>
      </c>
      <c r="E17" s="283">
        <v>9.5</v>
      </c>
      <c r="F17" s="371">
        <v>8.4</v>
      </c>
    </row>
    <row r="18" spans="1:6" x14ac:dyDescent="0.2">
      <c r="A18" s="367">
        <v>7</v>
      </c>
      <c r="B18" s="368" t="s">
        <v>324</v>
      </c>
      <c r="C18" s="369">
        <v>1</v>
      </c>
      <c r="D18" s="370" t="s">
        <v>30</v>
      </c>
      <c r="E18" s="283">
        <v>18.600000000000001</v>
      </c>
      <c r="F18" s="371">
        <v>18.2</v>
      </c>
    </row>
    <row r="19" spans="1:6" ht="25.5" x14ac:dyDescent="0.2">
      <c r="A19" s="367">
        <v>8</v>
      </c>
      <c r="B19" s="374" t="s">
        <v>219</v>
      </c>
      <c r="C19" s="375">
        <v>1</v>
      </c>
      <c r="D19" s="376" t="s">
        <v>194</v>
      </c>
      <c r="E19" s="283">
        <v>1.9</v>
      </c>
      <c r="F19" s="371"/>
    </row>
    <row r="20" spans="1:6" x14ac:dyDescent="0.2">
      <c r="A20" s="367">
        <v>9</v>
      </c>
      <c r="B20" s="368" t="s">
        <v>325</v>
      </c>
      <c r="C20" s="369"/>
      <c r="D20" s="370"/>
      <c r="E20" s="283">
        <f>E21+E22+E23+E24</f>
        <v>236.4</v>
      </c>
      <c r="F20" s="371">
        <f>F21+F22+F23+F24</f>
        <v>155.67199999999997</v>
      </c>
    </row>
    <row r="21" spans="1:6" x14ac:dyDescent="0.2">
      <c r="A21" s="367">
        <v>10</v>
      </c>
      <c r="B21" s="377" t="s">
        <v>326</v>
      </c>
      <c r="C21" s="378">
        <v>4</v>
      </c>
      <c r="D21" s="379" t="s">
        <v>30</v>
      </c>
      <c r="E21" s="380">
        <v>133.5</v>
      </c>
      <c r="F21" s="381">
        <v>130.66499999999999</v>
      </c>
    </row>
    <row r="22" spans="1:6" x14ac:dyDescent="0.2">
      <c r="A22" s="367">
        <v>11</v>
      </c>
      <c r="B22" s="377" t="s">
        <v>327</v>
      </c>
      <c r="C22" s="378">
        <v>1</v>
      </c>
      <c r="D22" s="379" t="s">
        <v>30</v>
      </c>
      <c r="E22" s="380">
        <v>5.9</v>
      </c>
      <c r="F22" s="381">
        <v>4.7</v>
      </c>
    </row>
    <row r="23" spans="1:6" ht="38.25" x14ac:dyDescent="0.2">
      <c r="A23" s="367">
        <v>12</v>
      </c>
      <c r="B23" s="377" t="s">
        <v>328</v>
      </c>
      <c r="C23" s="378">
        <v>4</v>
      </c>
      <c r="D23" s="382" t="s">
        <v>329</v>
      </c>
      <c r="E23" s="380">
        <v>10</v>
      </c>
      <c r="F23" s="381"/>
    </row>
    <row r="24" spans="1:6" ht="25.5" x14ac:dyDescent="0.2">
      <c r="A24" s="367">
        <v>13</v>
      </c>
      <c r="B24" s="377" t="s">
        <v>330</v>
      </c>
      <c r="C24" s="378">
        <v>4</v>
      </c>
      <c r="D24" s="382" t="s">
        <v>31</v>
      </c>
      <c r="E24" s="380">
        <v>87</v>
      </c>
      <c r="F24" s="381">
        <v>20.306999999999999</v>
      </c>
    </row>
    <row r="25" spans="1:6" x14ac:dyDescent="0.2">
      <c r="A25" s="367">
        <v>14</v>
      </c>
      <c r="B25" s="368" t="s">
        <v>331</v>
      </c>
      <c r="C25" s="369">
        <v>1</v>
      </c>
      <c r="D25" s="370" t="s">
        <v>30</v>
      </c>
      <c r="E25" s="283">
        <v>6.7</v>
      </c>
      <c r="F25" s="371">
        <v>6.4</v>
      </c>
    </row>
    <row r="26" spans="1:6" x14ac:dyDescent="0.2">
      <c r="A26" s="367">
        <v>15</v>
      </c>
      <c r="B26" s="368" t="s">
        <v>332</v>
      </c>
      <c r="C26" s="369">
        <v>1</v>
      </c>
      <c r="D26" s="370" t="s">
        <v>30</v>
      </c>
      <c r="E26" s="283">
        <v>0.5</v>
      </c>
      <c r="F26" s="383"/>
    </row>
    <row r="27" spans="1:6" x14ac:dyDescent="0.2">
      <c r="A27" s="367">
        <v>16</v>
      </c>
      <c r="B27" s="368" t="s">
        <v>333</v>
      </c>
      <c r="C27" s="369"/>
      <c r="D27" s="370"/>
      <c r="E27" s="283">
        <f>E28+E29+E30</f>
        <v>452.70000000000005</v>
      </c>
      <c r="F27" s="371">
        <v>12.5</v>
      </c>
    </row>
    <row r="28" spans="1:6" x14ac:dyDescent="0.2">
      <c r="A28" s="367">
        <v>17</v>
      </c>
      <c r="B28" s="377" t="s">
        <v>334</v>
      </c>
      <c r="C28" s="378">
        <v>4</v>
      </c>
      <c r="D28" s="379" t="s">
        <v>335</v>
      </c>
      <c r="E28" s="380">
        <v>434.6</v>
      </c>
      <c r="F28" s="381"/>
    </row>
    <row r="29" spans="1:6" x14ac:dyDescent="0.2">
      <c r="A29" s="367">
        <v>18</v>
      </c>
      <c r="B29" s="377" t="s">
        <v>336</v>
      </c>
      <c r="C29" s="378">
        <v>1</v>
      </c>
      <c r="D29" s="379" t="s">
        <v>30</v>
      </c>
      <c r="E29" s="380">
        <v>14.1</v>
      </c>
      <c r="F29" s="381">
        <v>12.5</v>
      </c>
    </row>
    <row r="30" spans="1:6" x14ac:dyDescent="0.2">
      <c r="A30" s="367">
        <v>19</v>
      </c>
      <c r="B30" s="377" t="s">
        <v>337</v>
      </c>
      <c r="C30" s="378">
        <v>1</v>
      </c>
      <c r="D30" s="379" t="s">
        <v>338</v>
      </c>
      <c r="E30" s="380">
        <v>4</v>
      </c>
      <c r="F30" s="384"/>
    </row>
    <row r="31" spans="1:6" x14ac:dyDescent="0.2">
      <c r="A31" s="367">
        <v>20</v>
      </c>
      <c r="B31" s="368" t="s">
        <v>339</v>
      </c>
      <c r="C31" s="369"/>
      <c r="D31" s="379"/>
      <c r="E31" s="283">
        <f>E32+E33+E34</f>
        <v>897.7</v>
      </c>
      <c r="F31" s="371">
        <v>406.3</v>
      </c>
    </row>
    <row r="32" spans="1:6" x14ac:dyDescent="0.2">
      <c r="A32" s="367">
        <v>21</v>
      </c>
      <c r="B32" s="377" t="s">
        <v>340</v>
      </c>
      <c r="C32" s="378">
        <v>4</v>
      </c>
      <c r="D32" s="379" t="s">
        <v>335</v>
      </c>
      <c r="E32" s="380">
        <v>484</v>
      </c>
      <c r="F32" s="384"/>
    </row>
    <row r="33" spans="1:8" x14ac:dyDescent="0.2">
      <c r="A33" s="367">
        <v>22</v>
      </c>
      <c r="B33" s="377" t="s">
        <v>341</v>
      </c>
      <c r="C33" s="378">
        <v>1</v>
      </c>
      <c r="D33" s="379" t="s">
        <v>30</v>
      </c>
      <c r="E33" s="380">
        <v>15</v>
      </c>
      <c r="F33" s="381">
        <v>13.3</v>
      </c>
    </row>
    <row r="34" spans="1:8" ht="25.5" x14ac:dyDescent="0.2">
      <c r="A34" s="367">
        <v>23</v>
      </c>
      <c r="B34" s="377" t="s">
        <v>342</v>
      </c>
      <c r="C34" s="378">
        <v>4</v>
      </c>
      <c r="D34" s="382" t="s">
        <v>204</v>
      </c>
      <c r="E34" s="380">
        <v>398.7</v>
      </c>
      <c r="F34" s="381">
        <v>393</v>
      </c>
      <c r="H34" s="385"/>
    </row>
    <row r="35" spans="1:8" x14ac:dyDescent="0.2">
      <c r="A35" s="367">
        <v>24</v>
      </c>
      <c r="B35" s="368" t="s">
        <v>343</v>
      </c>
      <c r="C35" s="369"/>
      <c r="D35" s="379"/>
      <c r="E35" s="283">
        <v>272.60000000000002</v>
      </c>
      <c r="F35" s="371">
        <v>6.9</v>
      </c>
    </row>
    <row r="36" spans="1:8" x14ac:dyDescent="0.2">
      <c r="A36" s="367">
        <v>25</v>
      </c>
      <c r="B36" s="377" t="s">
        <v>344</v>
      </c>
      <c r="C36" s="378">
        <v>1</v>
      </c>
      <c r="D36" s="379" t="s">
        <v>345</v>
      </c>
      <c r="E36" s="380">
        <v>8.1679999999999993</v>
      </c>
      <c r="F36" s="381">
        <v>6.9</v>
      </c>
      <c r="H36" s="385"/>
    </row>
    <row r="37" spans="1:8" ht="13.5" x14ac:dyDescent="0.25">
      <c r="A37" s="367">
        <v>26</v>
      </c>
      <c r="B37" s="377" t="s">
        <v>346</v>
      </c>
      <c r="C37" s="378">
        <v>4</v>
      </c>
      <c r="D37" s="379"/>
      <c r="E37" s="386">
        <f>E35-E36</f>
        <v>264.43200000000002</v>
      </c>
      <c r="F37" s="384"/>
    </row>
    <row r="38" spans="1:8" x14ac:dyDescent="0.2">
      <c r="A38" s="367">
        <v>27</v>
      </c>
      <c r="B38" s="377" t="s">
        <v>347</v>
      </c>
      <c r="C38" s="378">
        <v>4</v>
      </c>
      <c r="D38" s="379" t="s">
        <v>348</v>
      </c>
      <c r="E38" s="380">
        <v>26.88</v>
      </c>
      <c r="F38" s="384"/>
    </row>
    <row r="39" spans="1:8" x14ac:dyDescent="0.2">
      <c r="A39" s="367">
        <v>28</v>
      </c>
      <c r="B39" s="377"/>
      <c r="C39" s="378">
        <v>4</v>
      </c>
      <c r="D39" s="379" t="s">
        <v>349</v>
      </c>
      <c r="E39" s="377">
        <v>14.112</v>
      </c>
      <c r="F39" s="384"/>
    </row>
    <row r="40" spans="1:8" x14ac:dyDescent="0.2">
      <c r="A40" s="367">
        <v>29</v>
      </c>
      <c r="B40" s="377"/>
      <c r="C40" s="378">
        <v>4</v>
      </c>
      <c r="D40" s="379" t="s">
        <v>350</v>
      </c>
      <c r="E40" s="377">
        <v>14.112</v>
      </c>
      <c r="F40" s="384"/>
    </row>
    <row r="41" spans="1:8" x14ac:dyDescent="0.2">
      <c r="A41" s="367">
        <v>30</v>
      </c>
      <c r="B41" s="377"/>
      <c r="C41" s="378">
        <v>4</v>
      </c>
      <c r="D41" s="379" t="s">
        <v>351</v>
      </c>
      <c r="E41" s="380">
        <v>5.04</v>
      </c>
      <c r="F41" s="384"/>
    </row>
    <row r="42" spans="1:8" x14ac:dyDescent="0.2">
      <c r="A42" s="367">
        <v>31</v>
      </c>
      <c r="B42" s="377"/>
      <c r="C42" s="378">
        <v>4</v>
      </c>
      <c r="D42" s="379" t="s">
        <v>352</v>
      </c>
      <c r="E42" s="380">
        <v>9.0719999999999992</v>
      </c>
      <c r="F42" s="384"/>
    </row>
    <row r="43" spans="1:8" x14ac:dyDescent="0.2">
      <c r="A43" s="367">
        <v>32</v>
      </c>
      <c r="B43" s="377"/>
      <c r="C43" s="378">
        <v>4</v>
      </c>
      <c r="D43" s="379" t="s">
        <v>353</v>
      </c>
      <c r="E43" s="380">
        <v>23.52</v>
      </c>
      <c r="F43" s="384"/>
    </row>
    <row r="44" spans="1:8" x14ac:dyDescent="0.2">
      <c r="A44" s="367">
        <v>33</v>
      </c>
      <c r="B44" s="377"/>
      <c r="C44" s="378">
        <v>4</v>
      </c>
      <c r="D44" s="379" t="s">
        <v>354</v>
      </c>
      <c r="E44" s="377">
        <v>21.504000000000001</v>
      </c>
      <c r="F44" s="384"/>
    </row>
    <row r="45" spans="1:8" x14ac:dyDescent="0.2">
      <c r="A45" s="367">
        <v>34</v>
      </c>
      <c r="B45" s="377"/>
      <c r="C45" s="378">
        <v>4</v>
      </c>
      <c r="D45" s="379" t="s">
        <v>355</v>
      </c>
      <c r="E45" s="377">
        <v>9.0719999999999992</v>
      </c>
      <c r="F45" s="384"/>
    </row>
    <row r="46" spans="1:8" x14ac:dyDescent="0.2">
      <c r="A46" s="367">
        <v>35</v>
      </c>
      <c r="B46" s="377"/>
      <c r="C46" s="378">
        <v>4</v>
      </c>
      <c r="D46" s="379" t="s">
        <v>356</v>
      </c>
      <c r="E46" s="377">
        <v>43.68</v>
      </c>
      <c r="F46" s="384"/>
    </row>
    <row r="47" spans="1:8" x14ac:dyDescent="0.2">
      <c r="A47" s="367">
        <v>36</v>
      </c>
      <c r="B47" s="377"/>
      <c r="C47" s="378">
        <v>4</v>
      </c>
      <c r="D47" s="379" t="s">
        <v>357</v>
      </c>
      <c r="E47" s="380">
        <v>97.44</v>
      </c>
      <c r="F47" s="384"/>
    </row>
    <row r="48" spans="1:8" x14ac:dyDescent="0.2">
      <c r="A48" s="367">
        <v>37</v>
      </c>
      <c r="B48" s="368" t="s">
        <v>358</v>
      </c>
      <c r="C48" s="369">
        <v>1</v>
      </c>
      <c r="D48" s="370"/>
      <c r="E48" s="283">
        <v>5.9</v>
      </c>
      <c r="F48" s="371">
        <v>5.3</v>
      </c>
    </row>
    <row r="49" spans="1:6" x14ac:dyDescent="0.2">
      <c r="A49" s="367">
        <v>38</v>
      </c>
      <c r="B49" s="368" t="s">
        <v>565</v>
      </c>
      <c r="C49" s="369"/>
      <c r="D49" s="387" t="s">
        <v>359</v>
      </c>
      <c r="E49" s="277">
        <v>5.9</v>
      </c>
      <c r="F49" s="381">
        <v>5.3</v>
      </c>
    </row>
    <row r="50" spans="1:6" x14ac:dyDescent="0.2">
      <c r="A50" s="367">
        <v>39</v>
      </c>
      <c r="B50" s="368" t="s">
        <v>282</v>
      </c>
      <c r="C50" s="369">
        <v>1</v>
      </c>
      <c r="D50" s="379" t="s">
        <v>30</v>
      </c>
      <c r="E50" s="283">
        <v>4.2</v>
      </c>
      <c r="F50" s="371"/>
    </row>
    <row r="51" spans="1:6" x14ac:dyDescent="0.2">
      <c r="A51" s="388">
        <v>40</v>
      </c>
      <c r="B51" s="389" t="s">
        <v>360</v>
      </c>
      <c r="C51" s="390">
        <v>1</v>
      </c>
      <c r="D51" s="391"/>
      <c r="E51" s="392">
        <v>217.7</v>
      </c>
      <c r="F51" s="371">
        <v>204.715</v>
      </c>
    </row>
    <row r="52" spans="1:6" x14ac:dyDescent="0.2">
      <c r="A52" s="388">
        <v>41</v>
      </c>
      <c r="B52" s="393" t="s">
        <v>47</v>
      </c>
      <c r="C52" s="390">
        <v>1</v>
      </c>
      <c r="D52" s="391" t="s">
        <v>30</v>
      </c>
      <c r="E52" s="394">
        <v>215.2</v>
      </c>
      <c r="F52" s="381">
        <v>204.715</v>
      </c>
    </row>
    <row r="53" spans="1:6" x14ac:dyDescent="0.2">
      <c r="A53" s="388">
        <v>42</v>
      </c>
      <c r="B53" s="389"/>
      <c r="C53" s="390">
        <v>1</v>
      </c>
      <c r="D53" s="391" t="s">
        <v>7</v>
      </c>
      <c r="E53" s="394">
        <v>0.5</v>
      </c>
      <c r="F53" s="284"/>
    </row>
    <row r="54" spans="1:6" x14ac:dyDescent="0.2">
      <c r="A54" s="388">
        <v>43</v>
      </c>
      <c r="B54" s="389"/>
      <c r="C54" s="390">
        <v>1</v>
      </c>
      <c r="D54" s="391" t="s">
        <v>8</v>
      </c>
      <c r="E54" s="394">
        <v>0.5</v>
      </c>
      <c r="F54" s="284"/>
    </row>
    <row r="55" spans="1:6" x14ac:dyDescent="0.2">
      <c r="A55" s="388">
        <v>44</v>
      </c>
      <c r="B55" s="389"/>
      <c r="C55" s="390">
        <v>1</v>
      </c>
      <c r="D55" s="391" t="s">
        <v>9</v>
      </c>
      <c r="E55" s="394">
        <v>0.5</v>
      </c>
      <c r="F55" s="284"/>
    </row>
    <row r="56" spans="1:6" x14ac:dyDescent="0.2">
      <c r="A56" s="388">
        <v>45</v>
      </c>
      <c r="B56" s="389"/>
      <c r="C56" s="390">
        <v>1</v>
      </c>
      <c r="D56" s="391" t="s">
        <v>13</v>
      </c>
      <c r="E56" s="394">
        <v>0.5</v>
      </c>
      <c r="F56" s="284"/>
    </row>
    <row r="57" spans="1:6" x14ac:dyDescent="0.2">
      <c r="A57" s="388">
        <v>46</v>
      </c>
      <c r="B57" s="389"/>
      <c r="C57" s="390">
        <v>1</v>
      </c>
      <c r="D57" s="391" t="s">
        <v>15</v>
      </c>
      <c r="E57" s="394">
        <v>0.5</v>
      </c>
      <c r="F57" s="284"/>
    </row>
    <row r="58" spans="1:6" x14ac:dyDescent="0.2">
      <c r="A58" s="367">
        <v>47</v>
      </c>
      <c r="B58" s="368" t="s">
        <v>293</v>
      </c>
      <c r="C58" s="369">
        <v>6</v>
      </c>
      <c r="D58" s="379" t="s">
        <v>361</v>
      </c>
      <c r="E58" s="283">
        <v>286</v>
      </c>
      <c r="F58" s="384"/>
    </row>
    <row r="59" spans="1:6" ht="25.5" x14ac:dyDescent="0.2">
      <c r="A59" s="367">
        <v>48</v>
      </c>
      <c r="B59" s="374" t="s">
        <v>500</v>
      </c>
      <c r="C59" s="375">
        <v>1</v>
      </c>
      <c r="D59" s="379" t="s">
        <v>30</v>
      </c>
      <c r="E59" s="283">
        <v>1.9139999999999999</v>
      </c>
      <c r="F59" s="384"/>
    </row>
    <row r="60" spans="1:6" x14ac:dyDescent="0.2">
      <c r="A60" s="367">
        <v>49</v>
      </c>
      <c r="B60" s="368" t="s">
        <v>362</v>
      </c>
      <c r="C60" s="369">
        <v>1</v>
      </c>
      <c r="D60" s="387" t="s">
        <v>30</v>
      </c>
      <c r="E60" s="283">
        <v>7.4470000000000001</v>
      </c>
      <c r="F60" s="371">
        <v>4.9000000000000004</v>
      </c>
    </row>
    <row r="61" spans="1:6" x14ac:dyDescent="0.2">
      <c r="A61" s="367">
        <v>50</v>
      </c>
      <c r="B61" s="368" t="s">
        <v>1</v>
      </c>
      <c r="C61" s="369">
        <v>1</v>
      </c>
      <c r="D61" s="376" t="s">
        <v>1</v>
      </c>
      <c r="E61" s="283">
        <v>1176.9000000000001</v>
      </c>
      <c r="F61" s="371">
        <v>1100.7049999999999</v>
      </c>
    </row>
    <row r="62" spans="1:6" ht="26.25" thickBot="1" x14ac:dyDescent="0.25">
      <c r="A62" s="396">
        <v>51</v>
      </c>
      <c r="B62" s="397" t="s">
        <v>289</v>
      </c>
      <c r="C62" s="398">
        <v>4</v>
      </c>
      <c r="D62" s="399" t="s">
        <v>6</v>
      </c>
      <c r="E62" s="356">
        <v>291.39999999999998</v>
      </c>
      <c r="F62" s="400">
        <v>191.5</v>
      </c>
    </row>
    <row r="63" spans="1:6" ht="26.25" thickBot="1" x14ac:dyDescent="0.25">
      <c r="A63" s="425">
        <v>52</v>
      </c>
      <c r="B63" s="426" t="s">
        <v>363</v>
      </c>
      <c r="C63" s="427">
        <v>4</v>
      </c>
      <c r="D63" s="428" t="s">
        <v>204</v>
      </c>
      <c r="E63" s="429">
        <v>185.4</v>
      </c>
      <c r="F63" s="429">
        <v>50.119</v>
      </c>
    </row>
    <row r="64" spans="1:6" ht="30" customHeight="1" thickBot="1" x14ac:dyDescent="0.25">
      <c r="A64" s="430">
        <v>53</v>
      </c>
      <c r="B64" s="431" t="s">
        <v>505</v>
      </c>
      <c r="C64" s="427"/>
      <c r="D64" s="428"/>
      <c r="E64" s="429">
        <f>E63+E62+E61+E60+E59+E58+E51+E50+E48+E35+E31+E27+E26+E25+E20+SUM(E12:E19)</f>
        <v>4157.7609999999995</v>
      </c>
      <c r="F64" s="429">
        <f>F63+F62+F61+F60+F59+F58+F51+F50+F48+F35+F31+F27+F26+F25+F20+SUM(F12:F19)</f>
        <v>2245.0909999999999</v>
      </c>
    </row>
    <row r="65" spans="1:6" x14ac:dyDescent="0.2">
      <c r="A65" s="401">
        <v>54</v>
      </c>
      <c r="B65" s="402" t="s">
        <v>242</v>
      </c>
      <c r="C65" s="403">
        <v>2</v>
      </c>
      <c r="D65" s="404" t="s">
        <v>364</v>
      </c>
      <c r="E65" s="365">
        <v>8543.4</v>
      </c>
      <c r="F65" s="405">
        <v>8201.7090000000007</v>
      </c>
    </row>
    <row r="66" spans="1:6" ht="25.5" x14ac:dyDescent="0.2">
      <c r="A66" s="367">
        <v>55</v>
      </c>
      <c r="B66" s="406" t="s">
        <v>252</v>
      </c>
      <c r="C66" s="369">
        <v>2</v>
      </c>
      <c r="D66" s="395"/>
      <c r="E66" s="283">
        <v>7</v>
      </c>
      <c r="F66" s="371">
        <v>6.9</v>
      </c>
    </row>
    <row r="67" spans="1:6" x14ac:dyDescent="0.2">
      <c r="A67" s="367">
        <v>56</v>
      </c>
      <c r="B67" s="406" t="s">
        <v>566</v>
      </c>
      <c r="C67" s="369"/>
      <c r="D67" s="382" t="s">
        <v>365</v>
      </c>
      <c r="E67" s="380">
        <v>3</v>
      </c>
      <c r="F67" s="381">
        <v>2.9569999999999999</v>
      </c>
    </row>
    <row r="68" spans="1:6" ht="25.5" x14ac:dyDescent="0.2">
      <c r="A68" s="367">
        <v>57</v>
      </c>
      <c r="B68" s="406"/>
      <c r="C68" s="369"/>
      <c r="D68" s="382" t="s">
        <v>22</v>
      </c>
      <c r="E68" s="380">
        <v>4</v>
      </c>
      <c r="F68" s="381">
        <v>3.9430000000000001</v>
      </c>
    </row>
    <row r="69" spans="1:6" ht="51" x14ac:dyDescent="0.2">
      <c r="A69" s="367">
        <v>58</v>
      </c>
      <c r="B69" s="372" t="s">
        <v>251</v>
      </c>
      <c r="C69" s="373">
        <v>4</v>
      </c>
      <c r="D69" s="395" t="s">
        <v>92</v>
      </c>
      <c r="E69" s="283">
        <v>211.4</v>
      </c>
      <c r="F69" s="284"/>
    </row>
    <row r="70" spans="1:6" x14ac:dyDescent="0.2">
      <c r="A70" s="367">
        <v>59</v>
      </c>
      <c r="B70" s="372" t="s">
        <v>366</v>
      </c>
      <c r="C70" s="373">
        <v>4</v>
      </c>
      <c r="D70" s="395"/>
      <c r="E70" s="283">
        <v>135.69999999999999</v>
      </c>
      <c r="F70" s="371">
        <v>1.9</v>
      </c>
    </row>
    <row r="71" spans="1:6" ht="25.5" x14ac:dyDescent="0.2">
      <c r="A71" s="367">
        <v>60</v>
      </c>
      <c r="B71" s="372" t="s">
        <v>47</v>
      </c>
      <c r="C71" s="373"/>
      <c r="D71" s="382" t="s">
        <v>92</v>
      </c>
      <c r="E71" s="380">
        <v>133.80000000000001</v>
      </c>
      <c r="F71" s="381"/>
    </row>
    <row r="72" spans="1:6" ht="18" customHeight="1" x14ac:dyDescent="0.2">
      <c r="A72" s="367">
        <v>61</v>
      </c>
      <c r="B72" s="372"/>
      <c r="C72" s="373"/>
      <c r="D72" s="407" t="s">
        <v>30</v>
      </c>
      <c r="E72" s="380">
        <v>1.9</v>
      </c>
      <c r="F72" s="381">
        <v>1.9</v>
      </c>
    </row>
    <row r="73" spans="1:6" ht="25.5" x14ac:dyDescent="0.2">
      <c r="A73" s="367">
        <v>62</v>
      </c>
      <c r="B73" s="374" t="s">
        <v>367</v>
      </c>
      <c r="C73" s="375">
        <v>3</v>
      </c>
      <c r="D73" s="395" t="s">
        <v>368</v>
      </c>
      <c r="E73" s="283">
        <v>34.1</v>
      </c>
      <c r="F73" s="284"/>
    </row>
    <row r="74" spans="1:6" ht="25.5" x14ac:dyDescent="0.2">
      <c r="A74" s="367">
        <v>63</v>
      </c>
      <c r="B74" s="374" t="s">
        <v>309</v>
      </c>
      <c r="C74" s="375">
        <v>1</v>
      </c>
      <c r="D74" s="395" t="s">
        <v>30</v>
      </c>
      <c r="E74" s="283">
        <v>20.847999999999999</v>
      </c>
      <c r="F74" s="371">
        <v>20.55</v>
      </c>
    </row>
    <row r="75" spans="1:6" ht="28.5" customHeight="1" x14ac:dyDescent="0.2">
      <c r="A75" s="367">
        <v>64</v>
      </c>
      <c r="B75" s="374" t="s">
        <v>307</v>
      </c>
      <c r="C75" s="375">
        <v>2</v>
      </c>
      <c r="D75" s="395" t="s">
        <v>38</v>
      </c>
      <c r="E75" s="283">
        <v>118.1</v>
      </c>
      <c r="F75" s="371">
        <v>91.7</v>
      </c>
    </row>
    <row r="76" spans="1:6" ht="25.5" x14ac:dyDescent="0.2">
      <c r="A76" s="367">
        <v>65</v>
      </c>
      <c r="B76" s="374" t="s">
        <v>501</v>
      </c>
      <c r="C76" s="375">
        <v>2</v>
      </c>
      <c r="D76" s="395" t="s">
        <v>23</v>
      </c>
      <c r="E76" s="283">
        <v>0.7</v>
      </c>
      <c r="F76" s="284"/>
    </row>
    <row r="77" spans="1:6" ht="25.5" x14ac:dyDescent="0.2">
      <c r="A77" s="367">
        <v>66</v>
      </c>
      <c r="B77" s="374" t="s">
        <v>502</v>
      </c>
      <c r="C77" s="375">
        <v>2</v>
      </c>
      <c r="D77" s="395" t="s">
        <v>369</v>
      </c>
      <c r="E77" s="283">
        <v>3.2210000000000001</v>
      </c>
      <c r="F77" s="284"/>
    </row>
    <row r="78" spans="1:6" ht="13.5" thickBot="1" x14ac:dyDescent="0.25">
      <c r="A78" s="396">
        <v>67</v>
      </c>
      <c r="B78" s="433" t="s">
        <v>370</v>
      </c>
      <c r="C78" s="434">
        <v>2</v>
      </c>
      <c r="D78" s="399" t="s">
        <v>364</v>
      </c>
      <c r="E78" s="356">
        <v>138.80000000000001</v>
      </c>
      <c r="F78" s="400">
        <v>36.941000000000003</v>
      </c>
    </row>
    <row r="79" spans="1:6" ht="27.75" customHeight="1" thickBot="1" x14ac:dyDescent="0.25">
      <c r="A79" s="425">
        <v>68</v>
      </c>
      <c r="B79" s="439" t="s">
        <v>492</v>
      </c>
      <c r="C79" s="440">
        <v>2</v>
      </c>
      <c r="D79" s="428" t="s">
        <v>207</v>
      </c>
      <c r="E79" s="429">
        <v>177</v>
      </c>
      <c r="F79" s="429">
        <v>174.4</v>
      </c>
    </row>
    <row r="80" spans="1:6" ht="26.25" customHeight="1" thickBot="1" x14ac:dyDescent="0.25">
      <c r="A80" s="425">
        <v>69</v>
      </c>
      <c r="B80" s="441" t="s">
        <v>490</v>
      </c>
      <c r="C80" s="440">
        <v>4</v>
      </c>
      <c r="D80" s="428" t="s">
        <v>31</v>
      </c>
      <c r="E80" s="429">
        <v>126.989</v>
      </c>
      <c r="F80" s="429"/>
    </row>
    <row r="81" spans="1:6" ht="18" customHeight="1" x14ac:dyDescent="0.2">
      <c r="A81" s="435">
        <v>70</v>
      </c>
      <c r="B81" s="436" t="s">
        <v>488</v>
      </c>
      <c r="C81" s="249"/>
      <c r="D81" s="437"/>
      <c r="E81" s="438">
        <v>24.771519999999999</v>
      </c>
      <c r="F81" s="405"/>
    </row>
    <row r="82" spans="1:6" ht="27.75" customHeight="1" x14ac:dyDescent="0.2">
      <c r="A82" s="408">
        <v>71</v>
      </c>
      <c r="B82" s="412" t="s">
        <v>47</v>
      </c>
      <c r="C82" s="246">
        <v>4</v>
      </c>
      <c r="D82" s="407" t="s">
        <v>92</v>
      </c>
      <c r="E82" s="413">
        <f>E81-E83</f>
        <v>23.818770000000001</v>
      </c>
      <c r="F82" s="371"/>
    </row>
    <row r="83" spans="1:6" ht="15.75" customHeight="1" x14ac:dyDescent="0.25">
      <c r="A83" s="408">
        <v>72</v>
      </c>
      <c r="B83" s="247"/>
      <c r="C83" s="246">
        <v>1</v>
      </c>
      <c r="D83" s="407" t="s">
        <v>30</v>
      </c>
      <c r="E83" s="413">
        <v>0.95274999999999999</v>
      </c>
      <c r="F83" s="371"/>
    </row>
    <row r="84" spans="1:6" ht="25.5" customHeight="1" x14ac:dyDescent="0.2">
      <c r="A84" s="408">
        <v>73</v>
      </c>
      <c r="B84" s="409" t="s">
        <v>489</v>
      </c>
      <c r="C84" s="246"/>
      <c r="D84" s="410"/>
      <c r="E84" s="283">
        <v>52.802</v>
      </c>
      <c r="F84" s="371">
        <v>2.0110000000000001</v>
      </c>
    </row>
    <row r="85" spans="1:6" ht="27.75" customHeight="1" x14ac:dyDescent="0.25">
      <c r="A85" s="367">
        <v>74</v>
      </c>
      <c r="B85" s="248" t="s">
        <v>47</v>
      </c>
      <c r="C85" s="249">
        <v>4</v>
      </c>
      <c r="D85" s="382" t="s">
        <v>92</v>
      </c>
      <c r="E85" s="413">
        <v>50.287999999999997</v>
      </c>
      <c r="F85" s="371"/>
    </row>
    <row r="86" spans="1:6" ht="16.5" customHeight="1" x14ac:dyDescent="0.25">
      <c r="A86" s="411">
        <v>75</v>
      </c>
      <c r="B86" s="250"/>
      <c r="C86" s="251">
        <v>1</v>
      </c>
      <c r="D86" s="382" t="s">
        <v>30</v>
      </c>
      <c r="E86" s="413">
        <v>2.5139999999999998</v>
      </c>
      <c r="F86" s="371">
        <v>2.0110000000000001</v>
      </c>
    </row>
    <row r="87" spans="1:6" ht="45" customHeight="1" x14ac:dyDescent="0.2">
      <c r="A87" s="367">
        <v>76</v>
      </c>
      <c r="B87" s="274" t="s">
        <v>506</v>
      </c>
      <c r="C87" s="246"/>
      <c r="D87" s="382"/>
      <c r="E87" s="283">
        <v>92.01</v>
      </c>
      <c r="F87" s="371">
        <v>90.7</v>
      </c>
    </row>
    <row r="88" spans="1:6" ht="25.5" customHeight="1" x14ac:dyDescent="0.25">
      <c r="A88" s="367">
        <v>77</v>
      </c>
      <c r="B88" s="247" t="s">
        <v>47</v>
      </c>
      <c r="C88" s="246">
        <v>4</v>
      </c>
      <c r="D88" s="382" t="s">
        <v>31</v>
      </c>
      <c r="E88" s="380">
        <v>52.01</v>
      </c>
      <c r="F88" s="381">
        <v>51.3</v>
      </c>
    </row>
    <row r="89" spans="1:6" ht="28.5" customHeight="1" x14ac:dyDescent="0.25">
      <c r="A89" s="367">
        <v>78</v>
      </c>
      <c r="B89" s="247"/>
      <c r="C89" s="246">
        <v>4</v>
      </c>
      <c r="D89" s="382" t="s">
        <v>204</v>
      </c>
      <c r="E89" s="380">
        <v>40</v>
      </c>
      <c r="F89" s="381">
        <v>39.4</v>
      </c>
    </row>
    <row r="90" spans="1:6" ht="38.25" x14ac:dyDescent="0.2">
      <c r="A90" s="367">
        <v>79</v>
      </c>
      <c r="B90" s="374" t="s">
        <v>316</v>
      </c>
      <c r="C90" s="375">
        <v>5</v>
      </c>
      <c r="D90" s="395" t="s">
        <v>329</v>
      </c>
      <c r="E90" s="283">
        <v>998</v>
      </c>
      <c r="F90" s="284"/>
    </row>
    <row r="91" spans="1:6" x14ac:dyDescent="0.2">
      <c r="A91" s="367">
        <v>80</v>
      </c>
      <c r="B91" s="374" t="s">
        <v>317</v>
      </c>
      <c r="C91" s="375">
        <v>6</v>
      </c>
      <c r="D91" s="395" t="s">
        <v>371</v>
      </c>
      <c r="E91" s="283">
        <v>737</v>
      </c>
      <c r="F91" s="284"/>
    </row>
    <row r="92" spans="1:6" ht="25.5" x14ac:dyDescent="0.2">
      <c r="A92" s="482">
        <v>81</v>
      </c>
      <c r="B92" s="409" t="s">
        <v>512</v>
      </c>
      <c r="C92" s="483"/>
      <c r="D92" s="395"/>
      <c r="E92" s="283">
        <f>E93+E94</f>
        <v>55.405000000000001</v>
      </c>
      <c r="F92" s="371">
        <f>F93+F94</f>
        <v>54.61</v>
      </c>
    </row>
    <row r="93" spans="1:6" ht="25.5" x14ac:dyDescent="0.2">
      <c r="A93" s="482">
        <v>82</v>
      </c>
      <c r="B93" s="484" t="s">
        <v>47</v>
      </c>
      <c r="C93" s="483">
        <v>4</v>
      </c>
      <c r="D93" s="382" t="s">
        <v>31</v>
      </c>
      <c r="E93" s="380">
        <v>48.018000000000001</v>
      </c>
      <c r="F93" s="381">
        <v>47.329000000000001</v>
      </c>
    </row>
    <row r="94" spans="1:6" ht="25.5" x14ac:dyDescent="0.2">
      <c r="A94" s="482">
        <v>83</v>
      </c>
      <c r="B94" s="406"/>
      <c r="C94" s="483">
        <v>4</v>
      </c>
      <c r="D94" s="382" t="s">
        <v>204</v>
      </c>
      <c r="E94" s="380">
        <v>7.3869999999999996</v>
      </c>
      <c r="F94" s="381">
        <v>7.2809999999999997</v>
      </c>
    </row>
    <row r="95" spans="1:6" ht="38.25" x14ac:dyDescent="0.2">
      <c r="A95" s="482">
        <v>84</v>
      </c>
      <c r="B95" s="409" t="s">
        <v>511</v>
      </c>
      <c r="C95" s="483">
        <v>5</v>
      </c>
      <c r="D95" s="395" t="s">
        <v>329</v>
      </c>
      <c r="E95" s="485">
        <v>2502.3000000000002</v>
      </c>
      <c r="F95" s="371"/>
    </row>
    <row r="96" spans="1:6" ht="26.25" thickBot="1" x14ac:dyDescent="0.25">
      <c r="A96" s="414">
        <v>85</v>
      </c>
      <c r="B96" s="415" t="s">
        <v>528</v>
      </c>
      <c r="C96" s="416"/>
      <c r="D96" s="417"/>
      <c r="E96" s="418">
        <f>E65+E66+E69+E70+E73+E74+E75+E76+E77+E78+E79+E80+E81+E84+E87+E90+E91+E92+E95</f>
        <v>13979.54652</v>
      </c>
      <c r="F96" s="419">
        <f>F65+F66+F69+F70+F73+F74+F75+F76+F77+F78+F79+F80+F81+F84+F87+F90+F91+F92+F95</f>
        <v>8681.4210000000021</v>
      </c>
    </row>
    <row r="97" spans="1:6" ht="15.75" thickBot="1" x14ac:dyDescent="0.3">
      <c r="A97" s="420">
        <v>86</v>
      </c>
      <c r="B97" s="421" t="s">
        <v>529</v>
      </c>
      <c r="C97" s="422"/>
      <c r="D97" s="421"/>
      <c r="E97" s="423">
        <f>E64+E96</f>
        <v>18137.307519999998</v>
      </c>
      <c r="F97" s="424">
        <f>F64+F96</f>
        <v>10926.512000000002</v>
      </c>
    </row>
    <row r="99" spans="1:6" x14ac:dyDescent="0.2">
      <c r="F99" s="298"/>
    </row>
  </sheetData>
  <mergeCells count="13">
    <mergeCell ref="A7:F7"/>
    <mergeCell ref="A9:F9"/>
    <mergeCell ref="D1:G1"/>
    <mergeCell ref="D2:G2"/>
    <mergeCell ref="D3:G3"/>
    <mergeCell ref="D4:G4"/>
    <mergeCell ref="D5:G5"/>
    <mergeCell ref="F10:F11"/>
    <mergeCell ref="A10:A11"/>
    <mergeCell ref="B10:B11"/>
    <mergeCell ref="C10:C11"/>
    <mergeCell ref="D10:D11"/>
    <mergeCell ref="E10:E11"/>
  </mergeCells>
  <phoneticPr fontId="7" type="noConversion"/>
  <printOptions horizontalCentered="1"/>
  <pageMargins left="0.78740157480314965" right="0.78740157480314965" top="1.1811023622047245" bottom="0.3937007874015748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5"/>
  <sheetViews>
    <sheetView workbookViewId="0">
      <selection activeCell="A9" sqref="A9:P9"/>
    </sheetView>
  </sheetViews>
  <sheetFormatPr defaultRowHeight="12.75" x14ac:dyDescent="0.2"/>
  <cols>
    <col min="1" max="1" width="3.85546875" style="170" customWidth="1"/>
    <col min="2" max="2" width="9.28515625" style="170" customWidth="1"/>
    <col min="3" max="3" width="31.7109375" style="170" customWidth="1"/>
    <col min="4" max="4" width="21.7109375" style="170" customWidth="1"/>
    <col min="5" max="5" width="19" style="170" customWidth="1"/>
    <col min="6" max="6" width="11.85546875" style="170" customWidth="1"/>
    <col min="7" max="7" width="10.5703125" style="170" customWidth="1"/>
    <col min="8" max="8" width="12.28515625" style="170" customWidth="1"/>
    <col min="9" max="9" width="10.5703125" style="170" customWidth="1"/>
    <col min="10" max="10" width="11.7109375" style="170" customWidth="1"/>
    <col min="11" max="11" width="10.85546875" style="170" customWidth="1"/>
    <col min="12" max="12" width="12.42578125" style="170" customWidth="1"/>
    <col min="13" max="13" width="11.7109375" style="170" customWidth="1"/>
    <col min="14" max="14" width="10.28515625" style="170" customWidth="1"/>
    <col min="15" max="15" width="11.140625" style="170" customWidth="1"/>
    <col min="16" max="16" width="10" style="170" customWidth="1"/>
    <col min="17" max="17" width="11.5703125" style="170" customWidth="1"/>
    <col min="18" max="16384" width="9.140625" style="170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40" t="s">
        <v>192</v>
      </c>
      <c r="M2" s="540"/>
      <c r="N2" s="540"/>
      <c r="O2" s="540"/>
      <c r="P2" s="540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40" t="s">
        <v>591</v>
      </c>
      <c r="M3" s="540"/>
      <c r="N3" s="540"/>
      <c r="O3" s="540"/>
      <c r="P3" s="540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40" t="s">
        <v>193</v>
      </c>
      <c r="M4" s="540"/>
      <c r="N4" s="540"/>
      <c r="O4" s="540"/>
      <c r="P4" s="540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40" t="s">
        <v>541</v>
      </c>
      <c r="M5" s="540"/>
      <c r="N5" s="540"/>
      <c r="O5" s="540"/>
      <c r="P5" s="540"/>
    </row>
    <row r="6" spans="1:16" ht="16.5" customHeight="1" x14ac:dyDescent="0.25">
      <c r="A6" s="311"/>
      <c r="B6" s="311"/>
      <c r="C6" s="311"/>
      <c r="D6" s="311"/>
      <c r="E6" s="311"/>
      <c r="F6" s="311"/>
      <c r="G6" s="312"/>
      <c r="H6" s="312"/>
      <c r="I6" s="312"/>
      <c r="J6" s="312"/>
      <c r="K6" s="312"/>
      <c r="L6" s="540" t="s">
        <v>590</v>
      </c>
      <c r="M6" s="540"/>
      <c r="N6" s="540"/>
      <c r="O6" s="540"/>
      <c r="P6" s="540"/>
    </row>
    <row r="7" spans="1:16" ht="15.75" x14ac:dyDescent="0.25">
      <c r="A7" s="311"/>
      <c r="B7" s="311"/>
      <c r="C7" s="311"/>
      <c r="D7" s="311"/>
      <c r="E7" s="311"/>
      <c r="F7" s="311"/>
      <c r="G7" s="312"/>
      <c r="H7" s="312"/>
      <c r="I7" s="312"/>
      <c r="J7" s="312"/>
      <c r="K7" s="312"/>
      <c r="L7" s="1"/>
      <c r="M7" s="201"/>
      <c r="N7" s="1"/>
      <c r="O7" s="1"/>
      <c r="P7" s="1"/>
    </row>
    <row r="8" spans="1:16" ht="15.75" x14ac:dyDescent="0.25">
      <c r="A8" s="311"/>
      <c r="B8" s="311"/>
      <c r="C8" s="311"/>
      <c r="D8" s="311"/>
      <c r="E8" s="311"/>
      <c r="F8" s="311"/>
      <c r="G8" s="312"/>
      <c r="H8" s="312"/>
      <c r="I8" s="312"/>
      <c r="J8" s="312"/>
      <c r="K8" s="312"/>
      <c r="L8" s="1"/>
      <c r="M8" s="201"/>
      <c r="N8" s="1"/>
      <c r="O8" s="1"/>
      <c r="P8" s="1"/>
    </row>
    <row r="9" spans="1:16" ht="17.25" customHeight="1" x14ac:dyDescent="0.25">
      <c r="A9" s="592" t="s">
        <v>559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593" t="s">
        <v>560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</row>
    <row r="13" spans="1:16" x14ac:dyDescent="0.2">
      <c r="A13" s="594" t="s">
        <v>570</v>
      </c>
      <c r="B13" s="594" t="s">
        <v>373</v>
      </c>
      <c r="C13" s="594" t="s">
        <v>374</v>
      </c>
      <c r="D13" s="595" t="s">
        <v>375</v>
      </c>
      <c r="E13" s="595" t="s">
        <v>571</v>
      </c>
      <c r="F13" s="486" t="s">
        <v>376</v>
      </c>
      <c r="G13" s="487"/>
      <c r="H13" s="487"/>
      <c r="I13" s="487"/>
      <c r="J13" s="596" t="s">
        <v>377</v>
      </c>
      <c r="K13" s="596"/>
      <c r="L13" s="596"/>
      <c r="M13" s="596"/>
      <c r="N13" s="596"/>
      <c r="O13" s="596"/>
      <c r="P13" s="597" t="s">
        <v>378</v>
      </c>
    </row>
    <row r="14" spans="1:16" x14ac:dyDescent="0.2">
      <c r="A14" s="594"/>
      <c r="B14" s="594"/>
      <c r="C14" s="594"/>
      <c r="D14" s="595"/>
      <c r="E14" s="595"/>
      <c r="F14" s="595" t="s">
        <v>379</v>
      </c>
      <c r="G14" s="596" t="s">
        <v>380</v>
      </c>
      <c r="H14" s="595" t="s">
        <v>381</v>
      </c>
      <c r="I14" s="596" t="s">
        <v>382</v>
      </c>
      <c r="J14" s="596"/>
      <c r="K14" s="596"/>
      <c r="L14" s="596"/>
      <c r="M14" s="596"/>
      <c r="N14" s="596"/>
      <c r="O14" s="596"/>
      <c r="P14" s="597"/>
    </row>
    <row r="15" spans="1:16" ht="51" x14ac:dyDescent="0.2">
      <c r="A15" s="594"/>
      <c r="B15" s="594"/>
      <c r="C15" s="594"/>
      <c r="D15" s="595"/>
      <c r="E15" s="595"/>
      <c r="F15" s="595"/>
      <c r="G15" s="596"/>
      <c r="H15" s="595"/>
      <c r="I15" s="596"/>
      <c r="J15" s="487" t="s">
        <v>372</v>
      </c>
      <c r="K15" s="486" t="s">
        <v>379</v>
      </c>
      <c r="L15" s="486" t="s">
        <v>383</v>
      </c>
      <c r="M15" s="486" t="s">
        <v>381</v>
      </c>
      <c r="N15" s="486" t="s">
        <v>384</v>
      </c>
      <c r="O15" s="486" t="s">
        <v>385</v>
      </c>
      <c r="P15" s="432"/>
    </row>
    <row r="16" spans="1:16" ht="45" x14ac:dyDescent="0.25">
      <c r="A16" s="314">
        <v>1</v>
      </c>
      <c r="B16" s="497">
        <v>5</v>
      </c>
      <c r="C16" s="498" t="s">
        <v>386</v>
      </c>
      <c r="D16" s="499" t="s">
        <v>387</v>
      </c>
      <c r="E16" s="500">
        <v>2964</v>
      </c>
      <c r="F16" s="501"/>
      <c r="G16" s="502">
        <v>2075</v>
      </c>
      <c r="H16" s="502"/>
      <c r="I16" s="503">
        <v>889</v>
      </c>
      <c r="J16" s="500">
        <v>1425.7142899999999</v>
      </c>
      <c r="K16" s="504"/>
      <c r="L16" s="504">
        <v>998</v>
      </c>
      <c r="M16" s="504"/>
      <c r="N16" s="504">
        <v>427.71429000000001</v>
      </c>
      <c r="O16" s="504"/>
      <c r="P16" s="505"/>
    </row>
    <row r="17" spans="1:16" ht="60" x14ac:dyDescent="0.25">
      <c r="A17" s="314">
        <v>2</v>
      </c>
      <c r="B17" s="497">
        <v>5</v>
      </c>
      <c r="C17" s="498" t="s">
        <v>388</v>
      </c>
      <c r="D17" s="499" t="s">
        <v>387</v>
      </c>
      <c r="E17" s="500">
        <v>391</v>
      </c>
      <c r="F17" s="506"/>
      <c r="G17" s="506">
        <v>332</v>
      </c>
      <c r="H17" s="502"/>
      <c r="I17" s="503">
        <v>59</v>
      </c>
      <c r="J17" s="500">
        <v>263.39850000000001</v>
      </c>
      <c r="K17" s="504"/>
      <c r="L17" s="504">
        <v>232</v>
      </c>
      <c r="M17" s="504"/>
      <c r="N17" s="507">
        <v>31.398499999999999</v>
      </c>
      <c r="O17" s="504"/>
      <c r="P17" s="505" t="s">
        <v>389</v>
      </c>
    </row>
    <row r="18" spans="1:16" ht="45" x14ac:dyDescent="0.25">
      <c r="A18" s="314">
        <v>3</v>
      </c>
      <c r="B18" s="497">
        <v>4</v>
      </c>
      <c r="C18" s="498" t="s">
        <v>390</v>
      </c>
      <c r="D18" s="499" t="s">
        <v>387</v>
      </c>
      <c r="E18" s="500">
        <v>350.2</v>
      </c>
      <c r="F18" s="502">
        <v>297.7</v>
      </c>
      <c r="G18" s="502"/>
      <c r="H18" s="502"/>
      <c r="I18" s="502">
        <v>52.5</v>
      </c>
      <c r="J18" s="504">
        <v>205.60000000000002</v>
      </c>
      <c r="K18" s="508">
        <v>174.8</v>
      </c>
      <c r="L18" s="509"/>
      <c r="M18" s="509"/>
      <c r="N18" s="508">
        <v>30.8</v>
      </c>
      <c r="O18" s="508"/>
      <c r="P18" s="505" t="s">
        <v>391</v>
      </c>
    </row>
    <row r="19" spans="1:16" ht="45" x14ac:dyDescent="0.25">
      <c r="A19" s="314">
        <v>4</v>
      </c>
      <c r="B19" s="497">
        <v>5</v>
      </c>
      <c r="C19" s="498" t="s">
        <v>392</v>
      </c>
      <c r="D19" s="499" t="s">
        <v>387</v>
      </c>
      <c r="E19" s="500">
        <v>517.86900000000003</v>
      </c>
      <c r="F19" s="502">
        <v>440.18864000000002</v>
      </c>
      <c r="G19" s="502">
        <v>25.893460000000001</v>
      </c>
      <c r="H19" s="502"/>
      <c r="I19" s="504">
        <v>51.786900000000003</v>
      </c>
      <c r="J19" s="504">
        <v>12.886900000000001</v>
      </c>
      <c r="K19" s="508"/>
      <c r="L19" s="509"/>
      <c r="M19" s="509"/>
      <c r="N19" s="508"/>
      <c r="O19" s="508">
        <v>12.886900000000001</v>
      </c>
      <c r="P19" s="510"/>
    </row>
    <row r="20" spans="1:16" ht="120" x14ac:dyDescent="0.25">
      <c r="A20" s="314">
        <v>5</v>
      </c>
      <c r="B20" s="497">
        <v>5</v>
      </c>
      <c r="C20" s="498" t="s">
        <v>393</v>
      </c>
      <c r="D20" s="499" t="s">
        <v>387</v>
      </c>
      <c r="E20" s="500">
        <v>339.29999999999995</v>
      </c>
      <c r="F20" s="502">
        <v>203.7</v>
      </c>
      <c r="G20" s="502">
        <v>18</v>
      </c>
      <c r="H20" s="502"/>
      <c r="I20" s="502">
        <v>117.6</v>
      </c>
      <c r="J20" s="504">
        <v>0</v>
      </c>
      <c r="K20" s="507"/>
      <c r="L20" s="504"/>
      <c r="M20" s="504"/>
      <c r="N20" s="507"/>
      <c r="O20" s="507"/>
      <c r="P20" s="505" t="s">
        <v>394</v>
      </c>
    </row>
    <row r="21" spans="1:16" ht="105" x14ac:dyDescent="0.25">
      <c r="A21" s="314">
        <v>6</v>
      </c>
      <c r="B21" s="502">
        <v>5</v>
      </c>
      <c r="C21" s="511" t="s">
        <v>395</v>
      </c>
      <c r="D21" s="512" t="s">
        <v>387</v>
      </c>
      <c r="E21" s="500">
        <v>1274.3904</v>
      </c>
      <c r="F21" s="500">
        <v>280.50389999999999</v>
      </c>
      <c r="G21" s="500">
        <v>780</v>
      </c>
      <c r="H21" s="502"/>
      <c r="I21" s="500">
        <v>213.88650000000001</v>
      </c>
      <c r="J21" s="504">
        <v>0</v>
      </c>
      <c r="K21" s="507">
        <v>0</v>
      </c>
      <c r="L21" s="504"/>
      <c r="M21" s="504"/>
      <c r="N21" s="507"/>
      <c r="O21" s="507"/>
      <c r="P21" s="513" t="s">
        <v>538</v>
      </c>
    </row>
    <row r="22" spans="1:16" ht="75" x14ac:dyDescent="0.25">
      <c r="A22" s="314">
        <v>7</v>
      </c>
      <c r="B22" s="497">
        <v>4</v>
      </c>
      <c r="C22" s="498" t="s">
        <v>396</v>
      </c>
      <c r="D22" s="499" t="s">
        <v>387</v>
      </c>
      <c r="E22" s="500">
        <v>289.2</v>
      </c>
      <c r="F22" s="502">
        <v>289.2</v>
      </c>
      <c r="G22" s="502"/>
      <c r="H22" s="502"/>
      <c r="I22" s="502"/>
      <c r="J22" s="504">
        <v>82.1</v>
      </c>
      <c r="K22" s="507">
        <v>82.1</v>
      </c>
      <c r="L22" s="504"/>
      <c r="M22" s="504"/>
      <c r="N22" s="507"/>
      <c r="O22" s="507"/>
      <c r="P22" s="505" t="s">
        <v>397</v>
      </c>
    </row>
    <row r="23" spans="1:16" ht="90" x14ac:dyDescent="0.2">
      <c r="A23" s="314">
        <v>8</v>
      </c>
      <c r="B23" s="497">
        <v>4</v>
      </c>
      <c r="C23" s="498" t="s">
        <v>398</v>
      </c>
      <c r="D23" s="499" t="s">
        <v>387</v>
      </c>
      <c r="E23" s="500">
        <v>256.11099999999999</v>
      </c>
      <c r="F23" s="514">
        <v>244.251</v>
      </c>
      <c r="G23" s="514"/>
      <c r="H23" s="514"/>
      <c r="I23" s="514">
        <v>11.86</v>
      </c>
      <c r="J23" s="504">
        <v>16.66357</v>
      </c>
      <c r="K23" s="515">
        <v>16.66357</v>
      </c>
      <c r="L23" s="504"/>
      <c r="M23" s="504"/>
      <c r="N23" s="507"/>
      <c r="O23" s="507"/>
      <c r="P23" s="499" t="s">
        <v>399</v>
      </c>
    </row>
    <row r="24" spans="1:16" ht="60" x14ac:dyDescent="0.25">
      <c r="A24" s="314">
        <v>9</v>
      </c>
      <c r="B24" s="497">
        <v>6</v>
      </c>
      <c r="C24" s="511" t="s">
        <v>400</v>
      </c>
      <c r="D24" s="512" t="s">
        <v>387</v>
      </c>
      <c r="E24" s="504">
        <v>294.93387999999999</v>
      </c>
      <c r="F24" s="512">
        <v>198.04810000000001</v>
      </c>
      <c r="G24" s="507">
        <v>34.949660000000002</v>
      </c>
      <c r="H24" s="512"/>
      <c r="I24" s="507">
        <v>61.936120000000003</v>
      </c>
      <c r="J24" s="504">
        <v>273.99603000000002</v>
      </c>
      <c r="K24" s="507">
        <v>183.98832999999999</v>
      </c>
      <c r="L24" s="504">
        <v>32.468530000000001</v>
      </c>
      <c r="M24" s="504"/>
      <c r="N24" s="507">
        <v>57.539169999999999</v>
      </c>
      <c r="O24" s="507"/>
      <c r="P24" s="505" t="s">
        <v>401</v>
      </c>
    </row>
    <row r="25" spans="1:16" ht="60" x14ac:dyDescent="0.25">
      <c r="A25" s="314">
        <v>10</v>
      </c>
      <c r="B25" s="497">
        <v>6</v>
      </c>
      <c r="C25" s="511" t="s">
        <v>402</v>
      </c>
      <c r="D25" s="512" t="s">
        <v>403</v>
      </c>
      <c r="E25" s="500">
        <v>375</v>
      </c>
      <c r="F25" s="507">
        <v>296.25</v>
      </c>
      <c r="G25" s="504"/>
      <c r="H25" s="504"/>
      <c r="I25" s="507">
        <v>78.75</v>
      </c>
      <c r="J25" s="504">
        <v>375</v>
      </c>
      <c r="K25" s="507">
        <v>251.8125</v>
      </c>
      <c r="L25" s="504">
        <v>44.4375</v>
      </c>
      <c r="M25" s="504"/>
      <c r="N25" s="507">
        <v>78.75</v>
      </c>
      <c r="O25" s="507"/>
      <c r="P25" s="505" t="s">
        <v>404</v>
      </c>
    </row>
    <row r="26" spans="1:16" ht="60" x14ac:dyDescent="0.25">
      <c r="A26" s="314">
        <v>11</v>
      </c>
      <c r="B26" s="497">
        <v>6</v>
      </c>
      <c r="C26" s="511" t="s">
        <v>405</v>
      </c>
      <c r="D26" s="512" t="s">
        <v>403</v>
      </c>
      <c r="E26" s="500">
        <v>375</v>
      </c>
      <c r="F26" s="507">
        <v>296.25</v>
      </c>
      <c r="G26" s="504"/>
      <c r="H26" s="504"/>
      <c r="I26" s="507">
        <v>78.75</v>
      </c>
      <c r="J26" s="504">
        <v>187.5</v>
      </c>
      <c r="K26" s="507">
        <v>125.90625</v>
      </c>
      <c r="L26" s="504">
        <v>22.21875</v>
      </c>
      <c r="M26" s="504"/>
      <c r="N26" s="507">
        <v>39.375</v>
      </c>
      <c r="O26" s="507"/>
      <c r="P26" s="505" t="s">
        <v>404</v>
      </c>
    </row>
    <row r="27" spans="1:16" ht="75" x14ac:dyDescent="0.25">
      <c r="A27" s="314">
        <v>12</v>
      </c>
      <c r="B27" s="497">
        <v>5</v>
      </c>
      <c r="C27" s="498" t="s">
        <v>406</v>
      </c>
      <c r="D27" s="499" t="s">
        <v>387</v>
      </c>
      <c r="E27" s="500">
        <v>230.83999999999997</v>
      </c>
      <c r="F27" s="507"/>
      <c r="G27" s="507">
        <v>68.8</v>
      </c>
      <c r="H27" s="507">
        <v>160.4</v>
      </c>
      <c r="I27" s="507">
        <v>1.64</v>
      </c>
      <c r="J27" s="504">
        <v>92.967510000000004</v>
      </c>
      <c r="K27" s="508"/>
      <c r="L27" s="509">
        <v>68.8</v>
      </c>
      <c r="M27" s="509">
        <v>22.227</v>
      </c>
      <c r="N27" s="508"/>
      <c r="O27" s="508">
        <v>1.94051</v>
      </c>
      <c r="P27" s="516" t="s">
        <v>407</v>
      </c>
    </row>
    <row r="28" spans="1:16" ht="90" x14ac:dyDescent="0.25">
      <c r="A28" s="314">
        <v>13</v>
      </c>
      <c r="B28" s="497">
        <v>5</v>
      </c>
      <c r="C28" s="517" t="s">
        <v>408</v>
      </c>
      <c r="D28" s="499" t="s">
        <v>403</v>
      </c>
      <c r="E28" s="504">
        <v>82.75</v>
      </c>
      <c r="F28" s="518"/>
      <c r="G28" s="519">
        <v>71.760000000000005</v>
      </c>
      <c r="H28" s="519"/>
      <c r="I28" s="520">
        <v>10.99</v>
      </c>
      <c r="J28" s="504">
        <v>71.760000000000005</v>
      </c>
      <c r="K28" s="507"/>
      <c r="L28" s="504">
        <v>71.760000000000005</v>
      </c>
      <c r="M28" s="504"/>
      <c r="N28" s="507"/>
      <c r="O28" s="507"/>
      <c r="P28" s="505" t="s">
        <v>507</v>
      </c>
    </row>
    <row r="29" spans="1:16" ht="60" x14ac:dyDescent="0.25">
      <c r="A29" s="314">
        <v>14</v>
      </c>
      <c r="B29" s="497">
        <v>5</v>
      </c>
      <c r="C29" s="498" t="s">
        <v>409</v>
      </c>
      <c r="D29" s="499" t="s">
        <v>387</v>
      </c>
      <c r="E29" s="500">
        <v>234.13614999999999</v>
      </c>
      <c r="F29" s="512"/>
      <c r="G29" s="512">
        <v>195.82</v>
      </c>
      <c r="H29" s="512"/>
      <c r="I29" s="512">
        <v>38.31615</v>
      </c>
      <c r="J29" s="504">
        <v>8</v>
      </c>
      <c r="K29" s="507"/>
      <c r="L29" s="504"/>
      <c r="M29" s="504"/>
      <c r="N29" s="507">
        <v>8</v>
      </c>
      <c r="O29" s="507"/>
      <c r="P29" s="505" t="s">
        <v>410</v>
      </c>
    </row>
    <row r="30" spans="1:16" ht="135" x14ac:dyDescent="0.25">
      <c r="A30" s="314">
        <v>15</v>
      </c>
      <c r="B30" s="497">
        <v>5</v>
      </c>
      <c r="C30" s="498" t="s">
        <v>411</v>
      </c>
      <c r="D30" s="499" t="s">
        <v>403</v>
      </c>
      <c r="E30" s="504">
        <v>686.81583999999998</v>
      </c>
      <c r="F30" s="507"/>
      <c r="G30" s="504">
        <v>145.00851</v>
      </c>
      <c r="H30" s="504"/>
      <c r="I30" s="507">
        <v>541.80732999999998</v>
      </c>
      <c r="J30" s="504">
        <v>524.92867000000001</v>
      </c>
      <c r="K30" s="508"/>
      <c r="L30" s="509"/>
      <c r="M30" s="509"/>
      <c r="N30" s="508">
        <v>524.92867000000001</v>
      </c>
      <c r="O30" s="508"/>
      <c r="P30" s="516" t="s">
        <v>412</v>
      </c>
    </row>
    <row r="31" spans="1:16" ht="75" x14ac:dyDescent="0.25">
      <c r="A31" s="314">
        <v>16</v>
      </c>
      <c r="B31" s="497">
        <v>5</v>
      </c>
      <c r="C31" s="498" t="s">
        <v>413</v>
      </c>
      <c r="D31" s="499" t="s">
        <v>403</v>
      </c>
      <c r="E31" s="504">
        <v>74.414999999999992</v>
      </c>
      <c r="F31" s="507"/>
      <c r="G31" s="515">
        <v>59.531999999999996</v>
      </c>
      <c r="H31" s="504"/>
      <c r="I31" s="515">
        <v>14.882999999999999</v>
      </c>
      <c r="J31" s="504">
        <v>57.442</v>
      </c>
      <c r="K31" s="508"/>
      <c r="L31" s="509">
        <v>40</v>
      </c>
      <c r="M31" s="509"/>
      <c r="N31" s="508">
        <v>10</v>
      </c>
      <c r="O31" s="508">
        <v>7.4420000000000002</v>
      </c>
      <c r="P31" s="505"/>
    </row>
    <row r="32" spans="1:16" ht="60" x14ac:dyDescent="0.25">
      <c r="A32" s="314">
        <v>17</v>
      </c>
      <c r="B32" s="499">
        <v>6</v>
      </c>
      <c r="C32" s="498" t="s">
        <v>414</v>
      </c>
      <c r="D32" s="499" t="s">
        <v>415</v>
      </c>
      <c r="E32" s="500">
        <v>346.04</v>
      </c>
      <c r="F32" s="512">
        <v>299.99</v>
      </c>
      <c r="G32" s="512"/>
      <c r="H32" s="512">
        <v>46.05</v>
      </c>
      <c r="I32" s="512"/>
      <c r="J32" s="504">
        <v>0</v>
      </c>
      <c r="K32" s="507"/>
      <c r="L32" s="504"/>
      <c r="M32" s="504"/>
      <c r="N32" s="507"/>
      <c r="O32" s="507"/>
      <c r="P32" s="510"/>
    </row>
    <row r="33" spans="1:16" ht="105" x14ac:dyDescent="0.25">
      <c r="A33" s="314">
        <v>18</v>
      </c>
      <c r="B33" s="497">
        <v>6</v>
      </c>
      <c r="C33" s="498" t="s">
        <v>416</v>
      </c>
      <c r="D33" s="499" t="s">
        <v>403</v>
      </c>
      <c r="E33" s="504">
        <v>40</v>
      </c>
      <c r="F33" s="507"/>
      <c r="G33" s="521">
        <v>25</v>
      </c>
      <c r="H33" s="504"/>
      <c r="I33" s="521">
        <v>15</v>
      </c>
      <c r="J33" s="504">
        <v>40</v>
      </c>
      <c r="K33" s="507"/>
      <c r="L33" s="504"/>
      <c r="M33" s="504"/>
      <c r="N33" s="507">
        <v>40</v>
      </c>
      <c r="O33" s="507"/>
      <c r="P33" s="505" t="s">
        <v>417</v>
      </c>
    </row>
    <row r="34" spans="1:16" ht="45" x14ac:dyDescent="0.25">
      <c r="A34" s="314">
        <v>19</v>
      </c>
      <c r="B34" s="497">
        <v>4</v>
      </c>
      <c r="C34" s="498" t="s">
        <v>418</v>
      </c>
      <c r="D34" s="499" t="s">
        <v>419</v>
      </c>
      <c r="E34" s="500">
        <v>329.54992000000004</v>
      </c>
      <c r="F34" s="504">
        <v>254.61743000000001</v>
      </c>
      <c r="G34" s="504">
        <v>44.932490000000001</v>
      </c>
      <c r="H34" s="504"/>
      <c r="I34" s="504">
        <v>30</v>
      </c>
      <c r="J34" s="504">
        <v>329.54992000000004</v>
      </c>
      <c r="K34" s="507">
        <v>254.61743000000001</v>
      </c>
      <c r="L34" s="504">
        <v>44.932490000000001</v>
      </c>
      <c r="M34" s="504"/>
      <c r="N34" s="507"/>
      <c r="O34" s="507">
        <v>30</v>
      </c>
      <c r="P34" s="505"/>
    </row>
    <row r="35" spans="1:16" ht="45" x14ac:dyDescent="0.25">
      <c r="A35" s="314">
        <v>20</v>
      </c>
      <c r="B35" s="497">
        <v>5</v>
      </c>
      <c r="C35" s="498" t="s">
        <v>420</v>
      </c>
      <c r="D35" s="499" t="s">
        <v>419</v>
      </c>
      <c r="E35" s="500">
        <v>306.48</v>
      </c>
      <c r="F35" s="507">
        <v>245.184</v>
      </c>
      <c r="G35" s="507"/>
      <c r="H35" s="507"/>
      <c r="I35" s="507">
        <v>61.295999999999999</v>
      </c>
      <c r="J35" s="504">
        <v>306.48</v>
      </c>
      <c r="K35" s="507">
        <v>245.184</v>
      </c>
      <c r="L35" s="504"/>
      <c r="M35" s="504"/>
      <c r="N35" s="507">
        <v>61.295999999999999</v>
      </c>
      <c r="O35" s="507"/>
      <c r="P35" s="505"/>
    </row>
    <row r="36" spans="1:16" ht="45" x14ac:dyDescent="0.25">
      <c r="A36" s="314">
        <v>21</v>
      </c>
      <c r="B36" s="497">
        <v>5</v>
      </c>
      <c r="C36" s="498" t="s">
        <v>421</v>
      </c>
      <c r="D36" s="499" t="s">
        <v>422</v>
      </c>
      <c r="E36" s="500">
        <v>42.461330000000004</v>
      </c>
      <c r="F36" s="512">
        <v>33.969070000000002</v>
      </c>
      <c r="G36" s="512"/>
      <c r="H36" s="512"/>
      <c r="I36" s="512">
        <v>8.4922599999999999</v>
      </c>
      <c r="J36" s="504">
        <v>0.99177000000000004</v>
      </c>
      <c r="K36" s="504"/>
      <c r="L36" s="504">
        <v>0.79376999999999998</v>
      </c>
      <c r="M36" s="504"/>
      <c r="N36" s="507">
        <v>0.19800000000000001</v>
      </c>
      <c r="O36" s="507"/>
      <c r="P36" s="505"/>
    </row>
    <row r="37" spans="1:16" ht="45" x14ac:dyDescent="0.2">
      <c r="A37" s="314">
        <v>22</v>
      </c>
      <c r="B37" s="497">
        <v>4</v>
      </c>
      <c r="C37" s="522" t="s">
        <v>423</v>
      </c>
      <c r="D37" s="499" t="s">
        <v>422</v>
      </c>
      <c r="E37" s="504">
        <v>80.63</v>
      </c>
      <c r="F37" s="523">
        <v>80.63</v>
      </c>
      <c r="G37" s="523"/>
      <c r="H37" s="524"/>
      <c r="I37" s="523"/>
      <c r="J37" s="504">
        <v>45.459000000000003</v>
      </c>
      <c r="K37" s="507">
        <v>42.959000000000003</v>
      </c>
      <c r="L37" s="504"/>
      <c r="M37" s="504"/>
      <c r="N37" s="507"/>
      <c r="O37" s="507">
        <v>2.5</v>
      </c>
      <c r="P37" s="499"/>
    </row>
    <row r="38" spans="1:16" ht="75" x14ac:dyDescent="0.25">
      <c r="A38" s="314">
        <v>23</v>
      </c>
      <c r="B38" s="497">
        <v>4</v>
      </c>
      <c r="C38" s="498" t="s">
        <v>424</v>
      </c>
      <c r="D38" s="499" t="s">
        <v>425</v>
      </c>
      <c r="E38" s="500">
        <v>396.47500000000002</v>
      </c>
      <c r="F38" s="512">
        <v>381.06</v>
      </c>
      <c r="G38" s="512"/>
      <c r="H38" s="512"/>
      <c r="I38" s="512">
        <v>15.414999999999999</v>
      </c>
      <c r="J38" s="504">
        <v>18.100000000000001</v>
      </c>
      <c r="K38" s="508">
        <v>18.100000000000001</v>
      </c>
      <c r="L38" s="509"/>
      <c r="M38" s="509"/>
      <c r="N38" s="508"/>
      <c r="O38" s="508"/>
      <c r="P38" s="505" t="s">
        <v>426</v>
      </c>
    </row>
    <row r="39" spans="1:16" ht="120" x14ac:dyDescent="0.25">
      <c r="A39" s="314">
        <v>24</v>
      </c>
      <c r="B39" s="497">
        <v>3</v>
      </c>
      <c r="C39" s="498" t="s">
        <v>427</v>
      </c>
      <c r="D39" s="499" t="s">
        <v>428</v>
      </c>
      <c r="E39" s="500">
        <v>147.14000000000001</v>
      </c>
      <c r="F39" s="525">
        <v>116.37</v>
      </c>
      <c r="G39" s="525"/>
      <c r="H39" s="525"/>
      <c r="I39" s="525">
        <v>30.77</v>
      </c>
      <c r="J39" s="504">
        <v>0</v>
      </c>
      <c r="K39" s="507">
        <v>0</v>
      </c>
      <c r="L39" s="504"/>
      <c r="M39" s="504"/>
      <c r="N39" s="507">
        <v>0</v>
      </c>
      <c r="O39" s="507"/>
      <c r="P39" s="505" t="s">
        <v>429</v>
      </c>
    </row>
    <row r="40" spans="1:16" ht="90" x14ac:dyDescent="0.25">
      <c r="A40" s="314">
        <v>25</v>
      </c>
      <c r="B40" s="497">
        <v>3</v>
      </c>
      <c r="C40" s="498" t="s">
        <v>430</v>
      </c>
      <c r="D40" s="499" t="s">
        <v>431</v>
      </c>
      <c r="E40" s="500">
        <v>84.388999999999982</v>
      </c>
      <c r="F40" s="526">
        <v>71.730999999999995</v>
      </c>
      <c r="G40" s="526">
        <v>6.3289999999999997</v>
      </c>
      <c r="H40" s="526"/>
      <c r="I40" s="526">
        <v>6.3289999999999997</v>
      </c>
      <c r="J40" s="504">
        <v>31.695</v>
      </c>
      <c r="K40" s="507">
        <v>31.695</v>
      </c>
      <c r="L40" s="504"/>
      <c r="M40" s="504"/>
      <c r="N40" s="507"/>
      <c r="O40" s="507"/>
      <c r="P40" s="505" t="s">
        <v>432</v>
      </c>
    </row>
    <row r="41" spans="1:16" ht="75" x14ac:dyDescent="0.25">
      <c r="A41" s="314">
        <v>26</v>
      </c>
      <c r="B41" s="497">
        <v>2</v>
      </c>
      <c r="C41" s="498" t="s">
        <v>573</v>
      </c>
      <c r="D41" s="499" t="s">
        <v>433</v>
      </c>
      <c r="E41" s="500">
        <v>98.096000000000004</v>
      </c>
      <c r="F41" s="512">
        <v>83.382000000000005</v>
      </c>
      <c r="G41" s="512"/>
      <c r="H41" s="512"/>
      <c r="I41" s="512">
        <v>14.714</v>
      </c>
      <c r="J41" s="504">
        <v>49.1021</v>
      </c>
      <c r="K41" s="507"/>
      <c r="L41" s="504"/>
      <c r="M41" s="504"/>
      <c r="N41" s="507">
        <v>49.1021</v>
      </c>
      <c r="O41" s="507"/>
      <c r="P41" s="505" t="s">
        <v>434</v>
      </c>
    </row>
    <row r="42" spans="1:16" ht="75" x14ac:dyDescent="0.25">
      <c r="A42" s="314">
        <v>27</v>
      </c>
      <c r="B42" s="497">
        <v>2</v>
      </c>
      <c r="C42" s="498" t="s">
        <v>435</v>
      </c>
      <c r="D42" s="499" t="s">
        <v>433</v>
      </c>
      <c r="E42" s="500">
        <v>22.7</v>
      </c>
      <c r="F42" s="525">
        <v>22.7</v>
      </c>
      <c r="G42" s="525"/>
      <c r="H42" s="525"/>
      <c r="I42" s="525"/>
      <c r="J42" s="504">
        <v>0</v>
      </c>
      <c r="K42" s="507"/>
      <c r="L42" s="504"/>
      <c r="M42" s="504"/>
      <c r="N42" s="507"/>
      <c r="O42" s="507"/>
      <c r="P42" s="505" t="s">
        <v>436</v>
      </c>
    </row>
    <row r="43" spans="1:16" ht="120" x14ac:dyDescent="0.25">
      <c r="A43" s="314">
        <v>28</v>
      </c>
      <c r="B43" s="497">
        <v>2</v>
      </c>
      <c r="C43" s="498" t="s">
        <v>437</v>
      </c>
      <c r="D43" s="499" t="s">
        <v>438</v>
      </c>
      <c r="E43" s="504">
        <v>91.411779999999993</v>
      </c>
      <c r="F43" s="507">
        <v>89.580179999999999</v>
      </c>
      <c r="G43" s="525"/>
      <c r="H43" s="525"/>
      <c r="I43" s="507">
        <v>1.8315999999999999</v>
      </c>
      <c r="J43" s="504">
        <v>16.11421</v>
      </c>
      <c r="K43" s="507">
        <v>15.63106</v>
      </c>
      <c r="L43" s="504"/>
      <c r="M43" s="504"/>
      <c r="N43" s="507">
        <v>0.48315000000000002</v>
      </c>
      <c r="O43" s="507"/>
      <c r="P43" s="505" t="s">
        <v>439</v>
      </c>
    </row>
    <row r="44" spans="1:16" ht="90" x14ac:dyDescent="0.25">
      <c r="A44" s="314">
        <v>29</v>
      </c>
      <c r="B44" s="497">
        <v>2</v>
      </c>
      <c r="C44" s="498" t="s">
        <v>440</v>
      </c>
      <c r="D44" s="499" t="s">
        <v>441</v>
      </c>
      <c r="E44" s="500">
        <v>273.28800000000001</v>
      </c>
      <c r="F44" s="525">
        <v>232.29499999999999</v>
      </c>
      <c r="G44" s="525"/>
      <c r="H44" s="525"/>
      <c r="I44" s="525">
        <v>40.993000000000002</v>
      </c>
      <c r="J44" s="504">
        <v>0</v>
      </c>
      <c r="K44" s="507"/>
      <c r="L44" s="504"/>
      <c r="M44" s="504"/>
      <c r="N44" s="507"/>
      <c r="O44" s="507"/>
      <c r="P44" s="505" t="s">
        <v>442</v>
      </c>
    </row>
    <row r="45" spans="1:16" ht="60" x14ac:dyDescent="0.25">
      <c r="A45" s="314">
        <v>30</v>
      </c>
      <c r="B45" s="497">
        <v>2</v>
      </c>
      <c r="C45" s="527" t="s">
        <v>443</v>
      </c>
      <c r="D45" s="528" t="s">
        <v>441</v>
      </c>
      <c r="E45" s="500">
        <v>21.736999999999998</v>
      </c>
      <c r="F45" s="503">
        <v>21.736999999999998</v>
      </c>
      <c r="G45" s="503"/>
      <c r="H45" s="503"/>
      <c r="I45" s="503"/>
      <c r="J45" s="504">
        <v>4.3470000000000004</v>
      </c>
      <c r="K45" s="504"/>
      <c r="L45" s="504"/>
      <c r="M45" s="504"/>
      <c r="N45" s="504">
        <v>4.3470000000000004</v>
      </c>
      <c r="O45" s="504"/>
      <c r="P45" s="505" t="s">
        <v>444</v>
      </c>
    </row>
    <row r="46" spans="1:16" ht="120" x14ac:dyDescent="0.25">
      <c r="A46" s="314">
        <v>31</v>
      </c>
      <c r="B46" s="497">
        <v>2</v>
      </c>
      <c r="C46" s="498" t="s">
        <v>572</v>
      </c>
      <c r="D46" s="499" t="s">
        <v>445</v>
      </c>
      <c r="E46" s="500">
        <v>36.450000000000003</v>
      </c>
      <c r="F46" s="525">
        <v>36.450000000000003</v>
      </c>
      <c r="G46" s="525"/>
      <c r="H46" s="529"/>
      <c r="I46" s="529"/>
      <c r="J46" s="504">
        <v>7</v>
      </c>
      <c r="K46" s="507"/>
      <c r="L46" s="504"/>
      <c r="M46" s="504"/>
      <c r="N46" s="507">
        <v>7</v>
      </c>
      <c r="O46" s="507"/>
      <c r="P46" s="505" t="s">
        <v>446</v>
      </c>
    </row>
    <row r="47" spans="1:16" ht="60" x14ac:dyDescent="0.25">
      <c r="A47" s="314">
        <v>32</v>
      </c>
      <c r="B47" s="497">
        <v>6</v>
      </c>
      <c r="C47" s="527" t="s">
        <v>447</v>
      </c>
      <c r="D47" s="528" t="s">
        <v>448</v>
      </c>
      <c r="E47" s="500">
        <v>102.28249</v>
      </c>
      <c r="F47" s="530">
        <v>69.35033</v>
      </c>
      <c r="G47" s="530">
        <v>12.238289999999999</v>
      </c>
      <c r="H47" s="530">
        <v>4.3271499999999996</v>
      </c>
      <c r="I47" s="530">
        <v>16.366720000000001</v>
      </c>
      <c r="J47" s="504">
        <v>2.24309</v>
      </c>
      <c r="K47" s="531"/>
      <c r="L47" s="531"/>
      <c r="M47" s="531"/>
      <c r="N47" s="531">
        <v>2.24309</v>
      </c>
      <c r="O47" s="504"/>
      <c r="P47" s="505" t="s">
        <v>449</v>
      </c>
    </row>
    <row r="48" spans="1:16" ht="60" x14ac:dyDescent="0.25">
      <c r="A48" s="314">
        <v>33</v>
      </c>
      <c r="B48" s="497">
        <v>4</v>
      </c>
      <c r="C48" s="527" t="s">
        <v>450</v>
      </c>
      <c r="D48" s="528" t="s">
        <v>451</v>
      </c>
      <c r="E48" s="500">
        <v>104.571</v>
      </c>
      <c r="F48" s="531">
        <v>69.403999999999996</v>
      </c>
      <c r="G48" s="531">
        <v>12.247999999999999</v>
      </c>
      <c r="H48" s="531">
        <v>4.8789999999999996</v>
      </c>
      <c r="I48" s="531">
        <v>18.04</v>
      </c>
      <c r="J48" s="504">
        <v>48.995000000000005</v>
      </c>
      <c r="K48" s="504">
        <v>30.667000000000002</v>
      </c>
      <c r="L48" s="504"/>
      <c r="M48" s="504"/>
      <c r="N48" s="504">
        <v>18.327999999999999</v>
      </c>
      <c r="O48" s="504"/>
      <c r="P48" s="505" t="s">
        <v>452</v>
      </c>
    </row>
    <row r="49" spans="1:17" ht="60" x14ac:dyDescent="0.25">
      <c r="A49" s="314">
        <v>34</v>
      </c>
      <c r="B49" s="497">
        <v>4</v>
      </c>
      <c r="C49" s="498" t="s">
        <v>453</v>
      </c>
      <c r="D49" s="528" t="s">
        <v>454</v>
      </c>
      <c r="E49" s="500">
        <v>295.40000000000003</v>
      </c>
      <c r="F49" s="504">
        <v>185.8066</v>
      </c>
      <c r="G49" s="504">
        <v>32.789400000000001</v>
      </c>
      <c r="H49" s="504">
        <v>51.202599999999997</v>
      </c>
      <c r="I49" s="502">
        <v>25.601400000000002</v>
      </c>
      <c r="J49" s="504">
        <v>12.007</v>
      </c>
      <c r="K49" s="504"/>
      <c r="L49" s="504"/>
      <c r="M49" s="504"/>
      <c r="N49" s="504">
        <v>12.007</v>
      </c>
      <c r="O49" s="504"/>
      <c r="P49" s="505" t="s">
        <v>455</v>
      </c>
    </row>
    <row r="50" spans="1:17" ht="75" x14ac:dyDescent="0.25">
      <c r="A50" s="314">
        <v>35</v>
      </c>
      <c r="B50" s="497">
        <v>3</v>
      </c>
      <c r="C50" s="498" t="s">
        <v>456</v>
      </c>
      <c r="D50" s="499" t="s">
        <v>457</v>
      </c>
      <c r="E50" s="500">
        <v>100.28015000000001</v>
      </c>
      <c r="F50" s="507">
        <v>94.372150000000005</v>
      </c>
      <c r="G50" s="504"/>
      <c r="H50" s="504"/>
      <c r="I50" s="507">
        <v>5.9080000000000004</v>
      </c>
      <c r="J50" s="504">
        <v>0</v>
      </c>
      <c r="K50" s="507"/>
      <c r="L50" s="504"/>
      <c r="M50" s="504"/>
      <c r="N50" s="507"/>
      <c r="O50" s="507"/>
      <c r="P50" s="505" t="s">
        <v>458</v>
      </c>
    </row>
    <row r="51" spans="1:17" ht="90" x14ac:dyDescent="0.25">
      <c r="A51" s="314">
        <v>36</v>
      </c>
      <c r="B51" s="497">
        <v>3</v>
      </c>
      <c r="C51" s="498" t="s">
        <v>459</v>
      </c>
      <c r="D51" s="499" t="s">
        <v>460</v>
      </c>
      <c r="E51" s="500">
        <v>50.696249999999999</v>
      </c>
      <c r="F51" s="507">
        <v>33.997450000000001</v>
      </c>
      <c r="G51" s="504">
        <v>5.9995500000000002</v>
      </c>
      <c r="H51" s="504">
        <v>4.00725</v>
      </c>
      <c r="I51" s="507">
        <v>6.6920000000000002</v>
      </c>
      <c r="J51" s="504">
        <v>28.786439999999999</v>
      </c>
      <c r="K51" s="507">
        <v>19.705310000000001</v>
      </c>
      <c r="L51" s="504">
        <v>3.4774099999999999</v>
      </c>
      <c r="M51" s="504">
        <v>1.9044000000000001</v>
      </c>
      <c r="N51" s="507">
        <v>3.6993200000000002</v>
      </c>
      <c r="O51" s="507"/>
      <c r="P51" s="505" t="s">
        <v>461</v>
      </c>
    </row>
    <row r="52" spans="1:17" ht="135" x14ac:dyDescent="0.25">
      <c r="A52" s="314">
        <v>37</v>
      </c>
      <c r="B52" s="497">
        <v>3</v>
      </c>
      <c r="C52" s="498" t="s">
        <v>462</v>
      </c>
      <c r="D52" s="499" t="s">
        <v>463</v>
      </c>
      <c r="E52" s="500">
        <v>108.25054</v>
      </c>
      <c r="F52" s="507">
        <v>84.99</v>
      </c>
      <c r="G52" s="504"/>
      <c r="H52" s="504"/>
      <c r="I52" s="507">
        <v>23.260539999999999</v>
      </c>
      <c r="J52" s="504">
        <v>1.6013200000000001</v>
      </c>
      <c r="K52" s="507"/>
      <c r="L52" s="504"/>
      <c r="M52" s="504"/>
      <c r="N52" s="507">
        <v>1.6013200000000001</v>
      </c>
      <c r="O52" s="507"/>
      <c r="P52" s="505" t="s">
        <v>464</v>
      </c>
    </row>
    <row r="53" spans="1:17" ht="75" x14ac:dyDescent="0.25">
      <c r="A53" s="314">
        <v>38</v>
      </c>
      <c r="B53" s="497">
        <v>3</v>
      </c>
      <c r="C53" s="532" t="s">
        <v>465</v>
      </c>
      <c r="D53" s="499" t="s">
        <v>466</v>
      </c>
      <c r="E53" s="500">
        <v>99.987660000000005</v>
      </c>
      <c r="F53" s="507">
        <v>67.991500000000002</v>
      </c>
      <c r="G53" s="504">
        <v>11.9985</v>
      </c>
      <c r="H53" s="504"/>
      <c r="I53" s="507">
        <v>19.99766</v>
      </c>
      <c r="J53" s="504">
        <v>60.667529999999999</v>
      </c>
      <c r="K53" s="533">
        <v>41.253900000000002</v>
      </c>
      <c r="L53" s="533">
        <v>7.2801</v>
      </c>
      <c r="M53" s="504"/>
      <c r="N53" s="533">
        <v>12.13353</v>
      </c>
      <c r="O53" s="507"/>
      <c r="P53" s="534" t="s">
        <v>467</v>
      </c>
    </row>
    <row r="54" spans="1:17" ht="45" x14ac:dyDescent="0.25">
      <c r="A54" s="314">
        <v>39</v>
      </c>
      <c r="B54" s="497">
        <v>3</v>
      </c>
      <c r="C54" s="532" t="s">
        <v>468</v>
      </c>
      <c r="D54" s="499" t="s">
        <v>469</v>
      </c>
      <c r="E54" s="504">
        <v>52.918350000000004</v>
      </c>
      <c r="F54" s="507">
        <v>42.335000000000001</v>
      </c>
      <c r="G54" s="504"/>
      <c r="H54" s="504"/>
      <c r="I54" s="507">
        <v>10.583349999999999</v>
      </c>
      <c r="J54" s="504">
        <v>38.168849999999999</v>
      </c>
      <c r="K54" s="507">
        <v>30.535499999999999</v>
      </c>
      <c r="L54" s="504"/>
      <c r="M54" s="504"/>
      <c r="N54" s="507">
        <v>7.6333500000000001</v>
      </c>
      <c r="O54" s="507"/>
      <c r="P54" s="505" t="s">
        <v>470</v>
      </c>
    </row>
    <row r="55" spans="1:17" ht="30" x14ac:dyDescent="0.25">
      <c r="A55" s="314">
        <v>40</v>
      </c>
      <c r="B55" s="497">
        <v>5</v>
      </c>
      <c r="C55" s="498" t="s">
        <v>471</v>
      </c>
      <c r="D55" s="499" t="s">
        <v>472</v>
      </c>
      <c r="E55" s="504">
        <v>79.531999999999996</v>
      </c>
      <c r="F55" s="523"/>
      <c r="G55" s="535">
        <v>20</v>
      </c>
      <c r="H55" s="536"/>
      <c r="I55" s="535">
        <v>59.531999999999996</v>
      </c>
      <c r="J55" s="504">
        <v>14.882999999999999</v>
      </c>
      <c r="K55" s="507"/>
      <c r="L55" s="504">
        <v>11.9064</v>
      </c>
      <c r="M55" s="504"/>
      <c r="N55" s="507">
        <v>2.9765999999999999</v>
      </c>
      <c r="O55" s="507"/>
      <c r="P55" s="505" t="s">
        <v>473</v>
      </c>
    </row>
    <row r="56" spans="1:17" ht="105" x14ac:dyDescent="0.2">
      <c r="A56" s="314">
        <v>41</v>
      </c>
      <c r="B56" s="497">
        <v>3</v>
      </c>
      <c r="C56" s="522" t="s">
        <v>474</v>
      </c>
      <c r="D56" s="499" t="s">
        <v>475</v>
      </c>
      <c r="E56" s="504">
        <v>108.3</v>
      </c>
      <c r="F56" s="523">
        <v>85</v>
      </c>
      <c r="G56" s="524"/>
      <c r="H56" s="524"/>
      <c r="I56" s="523">
        <v>23.3</v>
      </c>
      <c r="J56" s="504">
        <v>65.8</v>
      </c>
      <c r="K56" s="507">
        <v>42.5</v>
      </c>
      <c r="L56" s="504"/>
      <c r="M56" s="504"/>
      <c r="N56" s="507">
        <v>23.3</v>
      </c>
      <c r="O56" s="507"/>
      <c r="P56" s="499" t="s">
        <v>476</v>
      </c>
    </row>
    <row r="57" spans="1:17" ht="105" x14ac:dyDescent="0.2">
      <c r="A57" s="314">
        <v>42</v>
      </c>
      <c r="B57" s="497">
        <v>3</v>
      </c>
      <c r="C57" s="522" t="s">
        <v>477</v>
      </c>
      <c r="D57" s="499" t="s">
        <v>478</v>
      </c>
      <c r="E57" s="504">
        <v>25.992600000000003</v>
      </c>
      <c r="F57" s="535">
        <v>20.793140000000001</v>
      </c>
      <c r="G57" s="535"/>
      <c r="H57" s="536"/>
      <c r="I57" s="537">
        <v>5.1994600000000002</v>
      </c>
      <c r="J57" s="504">
        <v>25.992600000000003</v>
      </c>
      <c r="K57" s="507">
        <v>20.793140000000001</v>
      </c>
      <c r="L57" s="504"/>
      <c r="M57" s="504"/>
      <c r="N57" s="538">
        <v>5.1994600000000002</v>
      </c>
      <c r="O57" s="507"/>
      <c r="P57" s="499" t="s">
        <v>476</v>
      </c>
    </row>
    <row r="58" spans="1:17" ht="165" x14ac:dyDescent="0.2">
      <c r="A58" s="314">
        <v>43</v>
      </c>
      <c r="B58" s="497">
        <v>2</v>
      </c>
      <c r="C58" s="522" t="s">
        <v>479</v>
      </c>
      <c r="D58" s="499" t="s">
        <v>480</v>
      </c>
      <c r="E58" s="504">
        <v>161.6422</v>
      </c>
      <c r="F58" s="535">
        <v>157.988</v>
      </c>
      <c r="G58" s="535"/>
      <c r="H58" s="536"/>
      <c r="I58" s="537">
        <v>3.6541999999999999</v>
      </c>
      <c r="J58" s="504">
        <v>146.13809999999998</v>
      </c>
      <c r="K58" s="507">
        <v>134.28899999999999</v>
      </c>
      <c r="L58" s="504"/>
      <c r="M58" s="504"/>
      <c r="N58" s="538">
        <v>23.6982</v>
      </c>
      <c r="O58" s="507">
        <v>4.8491</v>
      </c>
      <c r="P58" s="499" t="s">
        <v>481</v>
      </c>
      <c r="Q58" s="170">
        <v>23.6982</v>
      </c>
    </row>
    <row r="59" spans="1:17" ht="409.5" x14ac:dyDescent="0.2">
      <c r="A59" s="314">
        <v>44</v>
      </c>
      <c r="B59" s="497">
        <v>2</v>
      </c>
      <c r="C59" s="522" t="s">
        <v>493</v>
      </c>
      <c r="D59" s="499" t="s">
        <v>494</v>
      </c>
      <c r="E59" s="504">
        <v>19.838999999999999</v>
      </c>
      <c r="F59" s="515">
        <v>19.838999999999999</v>
      </c>
      <c r="G59" s="535"/>
      <c r="H59" s="536"/>
      <c r="I59" s="539"/>
      <c r="J59" s="504">
        <v>2.46</v>
      </c>
      <c r="K59" s="507"/>
      <c r="L59" s="504"/>
      <c r="M59" s="504"/>
      <c r="N59" s="538">
        <v>2.46</v>
      </c>
      <c r="O59" s="507"/>
      <c r="P59" s="499" t="s">
        <v>495</v>
      </c>
    </row>
    <row r="60" spans="1:17" ht="165" x14ac:dyDescent="0.2">
      <c r="A60" s="314">
        <v>45</v>
      </c>
      <c r="B60" s="497">
        <v>2</v>
      </c>
      <c r="C60" s="522" t="s">
        <v>496</v>
      </c>
      <c r="D60" s="499" t="s">
        <v>494</v>
      </c>
      <c r="E60" s="504">
        <v>14.01</v>
      </c>
      <c r="F60" s="535">
        <v>14.01</v>
      </c>
      <c r="G60" s="535"/>
      <c r="H60" s="536"/>
      <c r="I60" s="537"/>
      <c r="J60" s="504"/>
      <c r="K60" s="507"/>
      <c r="L60" s="504"/>
      <c r="M60" s="504"/>
      <c r="N60" s="538">
        <v>2.802</v>
      </c>
      <c r="O60" s="507"/>
      <c r="P60" s="499" t="s">
        <v>497</v>
      </c>
    </row>
    <row r="61" spans="1:17" ht="90" x14ac:dyDescent="0.2">
      <c r="A61" s="314">
        <v>46</v>
      </c>
      <c r="B61" s="515">
        <v>6</v>
      </c>
      <c r="C61" s="511" t="s">
        <v>535</v>
      </c>
      <c r="D61" s="512" t="s">
        <v>534</v>
      </c>
      <c r="E61" s="504">
        <v>375</v>
      </c>
      <c r="F61" s="523">
        <v>296.25</v>
      </c>
      <c r="G61" s="535"/>
      <c r="H61" s="536"/>
      <c r="I61" s="535">
        <v>78.75</v>
      </c>
      <c r="J61" s="504">
        <v>14.979799999999999</v>
      </c>
      <c r="K61" s="507"/>
      <c r="L61" s="504"/>
      <c r="M61" s="504"/>
      <c r="N61" s="507">
        <v>14.979799999999999</v>
      </c>
      <c r="O61" s="507"/>
      <c r="P61" s="512" t="s">
        <v>537</v>
      </c>
    </row>
    <row r="62" spans="1:17" ht="90" x14ac:dyDescent="0.2">
      <c r="A62" s="314">
        <v>47</v>
      </c>
      <c r="B62" s="502">
        <v>6</v>
      </c>
      <c r="C62" s="511" t="s">
        <v>536</v>
      </c>
      <c r="D62" s="512" t="s">
        <v>534</v>
      </c>
      <c r="E62" s="504">
        <v>375</v>
      </c>
      <c r="F62" s="523">
        <v>296.25</v>
      </c>
      <c r="G62" s="535"/>
      <c r="H62" s="536"/>
      <c r="I62" s="537">
        <v>78.75</v>
      </c>
      <c r="J62" s="504">
        <v>14.979799999999999</v>
      </c>
      <c r="K62" s="507"/>
      <c r="L62" s="504"/>
      <c r="M62" s="504"/>
      <c r="N62" s="507">
        <v>14.979799999999999</v>
      </c>
      <c r="O62" s="507"/>
      <c r="P62" s="512" t="s">
        <v>537</v>
      </c>
    </row>
    <row r="63" spans="1:17" x14ac:dyDescent="0.2">
      <c r="A63" s="303"/>
      <c r="B63" s="313"/>
      <c r="C63" s="257" t="s">
        <v>482</v>
      </c>
      <c r="D63" s="257"/>
      <c r="E63" s="488">
        <v>13126.51154</v>
      </c>
      <c r="F63" s="488">
        <v>6054.1644899999992</v>
      </c>
      <c r="G63" s="488">
        <v>3978.2988600000012</v>
      </c>
      <c r="H63" s="488">
        <v>270.86599999999999</v>
      </c>
      <c r="I63" s="488">
        <v>2823.18219</v>
      </c>
      <c r="J63" s="488">
        <v>4924.498999999998</v>
      </c>
      <c r="K63" s="488">
        <v>1763.2009899999996</v>
      </c>
      <c r="L63" s="488">
        <v>1578.0749499999999</v>
      </c>
      <c r="M63" s="488">
        <v>24.131399999999999</v>
      </c>
      <c r="N63" s="488">
        <v>1502.2751500000004</v>
      </c>
      <c r="O63" s="488">
        <v>59.618510000000001</v>
      </c>
      <c r="P63" s="303"/>
    </row>
    <row r="64" spans="1:17" x14ac:dyDescent="0.2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</row>
    <row r="65" spans="1:16" x14ac:dyDescent="0.2">
      <c r="A65" s="303"/>
      <c r="B65" s="303"/>
      <c r="C65" s="303" t="s">
        <v>483</v>
      </c>
      <c r="D65" s="303"/>
      <c r="E65" s="303"/>
      <c r="F65" s="303"/>
      <c r="G65" s="303"/>
      <c r="H65" s="303"/>
      <c r="I65" s="303"/>
      <c r="J65" s="303"/>
      <c r="K65" s="258"/>
      <c r="L65" s="303"/>
      <c r="M65" s="303"/>
      <c r="N65" s="258"/>
      <c r="O65" s="303"/>
      <c r="P65" s="303"/>
    </row>
  </sheetData>
  <mergeCells count="19">
    <mergeCell ref="L2:P2"/>
    <mergeCell ref="L3:P3"/>
    <mergeCell ref="L4:P4"/>
    <mergeCell ref="L5:P5"/>
    <mergeCell ref="L6:P6"/>
    <mergeCell ref="A9:P9"/>
    <mergeCell ref="A12:P12"/>
    <mergeCell ref="A13:A15"/>
    <mergeCell ref="B13:B15"/>
    <mergeCell ref="C13:C15"/>
    <mergeCell ref="D13:D15"/>
    <mergeCell ref="E13:E15"/>
    <mergeCell ref="J13:O13"/>
    <mergeCell ref="P13:P14"/>
    <mergeCell ref="F14:F15"/>
    <mergeCell ref="G14:G15"/>
    <mergeCell ref="H14:H15"/>
    <mergeCell ref="I14:I15"/>
    <mergeCell ref="J14:O14"/>
  </mergeCells>
  <phoneticPr fontId="7" type="noConversion"/>
  <printOptions horizontalCentered="1"/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4</vt:i4>
      </vt:variant>
    </vt:vector>
  </HeadingPairs>
  <TitlesOfParts>
    <vt:vector size="11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Tatjana Karpova</cp:lastModifiedBy>
  <cp:lastPrinted>2022-03-29T10:35:27Z</cp:lastPrinted>
  <dcterms:created xsi:type="dcterms:W3CDTF">2013-02-05T08:01:03Z</dcterms:created>
  <dcterms:modified xsi:type="dcterms:W3CDTF">2022-03-29T10:35:33Z</dcterms:modified>
</cp:coreProperties>
</file>